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orencikova\Desktop\kovaľč\2022\6 2022\"/>
    </mc:Choice>
  </mc:AlternateContent>
  <bookViews>
    <workbookView xWindow="0" yWindow="0" windowWidth="28800" windowHeight="11835"/>
  </bookViews>
  <sheets>
    <sheet name="Mosty"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1" l="1"/>
  <c r="H93" i="1"/>
  <c r="F98" i="1" l="1"/>
  <c r="E98" i="1" l="1"/>
  <c r="E97" i="1"/>
  <c r="E95" i="1"/>
  <c r="E94" i="1"/>
  <c r="E91" i="1"/>
  <c r="E42" i="1"/>
  <c r="E41" i="1"/>
  <c r="E36" i="1"/>
  <c r="E32" i="1"/>
  <c r="E29" i="1"/>
  <c r="E16" i="1"/>
  <c r="E15" i="1"/>
</calcChain>
</file>

<file path=xl/sharedStrings.xml><?xml version="1.0" encoding="utf-8"?>
<sst xmlns="http://schemas.openxmlformats.org/spreadsheetml/2006/main" count="532" uniqueCount="434">
  <si>
    <t>Dátum vyplnenia:</t>
  </si>
  <si>
    <t xml:space="preserve">Posledná aktualizácia: </t>
  </si>
  <si>
    <t xml:space="preserve">Kód </t>
  </si>
  <si>
    <t xml:space="preserve">Kategória </t>
  </si>
  <si>
    <t>Doplnenie /inštrukcia</t>
  </si>
  <si>
    <t>Merná jednotka</t>
  </si>
  <si>
    <t xml:space="preserve">SSC </t>
  </si>
  <si>
    <t>Základné informácie</t>
  </si>
  <si>
    <t>1.</t>
  </si>
  <si>
    <t>Názov projektu</t>
  </si>
  <si>
    <t xml:space="preserve">Modernizácia a rekonštrukcia mostov ciest I. triedy - II. etapa </t>
  </si>
  <si>
    <t>2.</t>
  </si>
  <si>
    <t>Popis projektu</t>
  </si>
  <si>
    <t>jednoduchý popis predmetu projektu (výstavba, projektová príprava, nákup vozidiel VOD, mzdy úradníkov ....)</t>
  </si>
  <si>
    <t>Rekonštrukcia mostných objektov a priľahlého cestného telesa 
Mostný objekt - novostavba</t>
  </si>
  <si>
    <t>3.</t>
  </si>
  <si>
    <t>Lokalizácia projektu</t>
  </si>
  <si>
    <t xml:space="preserve">kraj, okres, priblíženie polohy vo vzťahu k najbližším mestám (napr. južne od X alebo medzi Y a Z), pri cestách možno uviesť aj napojenie na iné cesty na koncoch riešeného úseku, ak sa dá aj GPS, pri výstavbe D a RC uviresť kraj, okres a k.u. </t>
  </si>
  <si>
    <t>Košický kraj; Okres Košice okolie, Michalovce, Rožňava, Trebišov; obec Nacina Ves, Stratená; Katastrálne územie Bidovce, Pavlovo, Trhovište, Pozdišovce; cesta I/19, I/18, I/67, I/79
Prešovský kraj; okres Vranov nad Topľou, Snina, Svidník; obec Ubľa, Vyšný Mirošov; katastrálne územie Hanušovce nad Topľou; cesta I/68, I/74, I/77
Žilinský kraj; okres Ružomberok, Žilina, Martin, Liptovský Mikuláš, Kysucké Nové Mesto, Námestovo, Prievidza; cesta I/59, I/18, I/78, I/11, I/64
Banskobystrický kraj; okres Rimavská Sobota, Brezno, Banská Bystrica, Krupina; cesta I/72, I/66, I/51
Trnavský kraj; okres Skalica; katastrálne územie Holíč
Nitriansky kraj; okres Levice, Nitra, Nové Zámky; katastrálne územie Levice, Nitra Chrenová, Nové Zámky, Slatina</t>
  </si>
  <si>
    <t>4.</t>
  </si>
  <si>
    <t>Dôvod realizácie projektu</t>
  </si>
  <si>
    <t>popis problémov, ktoré treba vyriešiť, rámcovo, nadviazať na ciele projektu a indikátory, nielen všeobecné ciele. Napr.: každodenné kongescie, nedostatočná kapacita (uviesť funkčnú úroveň cesty v súčasnosti a vo výhľade), hlukové zaťaženie obytných zón v tesnej blízkosti jestvujúcej cesty/trate (uviesť aj dĺžku úsekov v obci), nevyhovujúce smerové a výškové vedenie (uviesť najmenšie polomery oblúkov, max. pozdĺžny sklon a z nich plynúce obmedzenia rýchlosti na riešenom úseku), nedostatočná šírka vozovky, častý výskyt dopravných nehôd (uviesť aj počet nehôd s ťažkými následkami za obdobie aspoň 5 rokov), zlý stav cesty/trate (uviesť podiel úsekov v havarijnom či nevyhovujúcom stave, vynútené zníženia traťovej rýchlosti), iné - špecifikujte.</t>
  </si>
  <si>
    <t>V súćasnej dobe mosty nespĺňali požiadavky. Ich stavebno - technický stav bol ohodnotený stupňami zlý, veľmi zlý a havarijný. Cieľom stavby je zvýšenie únosnosti mosta, zlepšenie smerového a šírkového vedenia trasy komunikácie, výmena mostného zvršku, zaťažiteľnosti vyplývajúce z platných noriem a predpisov.</t>
  </si>
  <si>
    <t>5.</t>
  </si>
  <si>
    <t>Posudzované varianty iných riešení dopravných problémov</t>
  </si>
  <si>
    <r>
      <t>Aké iné varianty/ možnosti riešenia dopravného problému boli v príprave (napr. v EIA, v ŠtRe alebo v inej štúdii) posúdené. Stručne, v odrážkach popísať, čo sa v príprave zhodnotilo, napr.: - multimodálne posúdenie (možnosti zatraktívnenia iného módu dopravy), - vylepšenia existujúcej cesty/infraštruktúry, - rôzne návrhové kategórie novej cesty/trate, - rôzne nákladné varianty cesty/trate v rovnakej (vopred stanovenej) návrhovej kategórii</t>
    </r>
    <r>
      <rPr>
        <sz val="11"/>
        <color theme="1"/>
        <rFont val="Arial"/>
        <family val="2"/>
        <charset val="238"/>
      </rPr>
      <t>.</t>
    </r>
  </si>
  <si>
    <t>Neposudzovali sa iné variantné riešenia, nebola vypracovaná štúdia realizovateľnosti.</t>
  </si>
  <si>
    <t>6.</t>
  </si>
  <si>
    <t xml:space="preserve">Hlavné ciele projektu - kvantifikované </t>
  </si>
  <si>
    <t>uviesť ak sú merateľné ciele, ukazovatele projektu zo ŽONFP, stanovené/ deklarované hodnoty</t>
  </si>
  <si>
    <t>Rekonštruovaná cesta -1,47 km, percento fyzického pokroku z celkovej dĺžky novej a/alebo technicky zhodnotenej infraštruktúry – 100 %·,počet odstránených kritických nehodových lokalít a kolíznych bodov na cestách I. triedy – 58 lokalít, úspora času v cestnej doprave na cestách I. triedy - 611 947 € v roku 2024</t>
  </si>
  <si>
    <t>7.</t>
  </si>
  <si>
    <t>Hlavné ciele projektu - nekvantifikované</t>
  </si>
  <si>
    <t>Cieľom projektu je odstrániť nevyhovujúci technický stav mostov na sieti ciest I. triedy. Rekonštrukciou mostov sa znížia negatívne vplyvy z cestnejdopravy (zníži sa hluk, vibrácie, emisie a pod.), dôjde k zníženiu cestovných časov, zvýši sa plynulosť premávky, zníži sa spotreba pohonných hmôt, skvalitní sadopravná dostupnosť územia a neposlednom rade sa zvýši bezpečnosť cestnej premávky. 
Vybudovanie diela trvale slúžiaceho potrebám cestného hospodárstva</t>
  </si>
  <si>
    <t>8.</t>
  </si>
  <si>
    <t xml:space="preserve">Dĺžka realizovaného úseku diaľnice/ cesty/ železnice </t>
  </si>
  <si>
    <r>
      <t>dĺžka hlavnej trasy</t>
    </r>
    <r>
      <rPr>
        <sz val="11"/>
        <color rgb="FF7030A0"/>
        <rFont val="Arial"/>
        <family val="2"/>
        <charset val="238"/>
      </rPr>
      <t xml:space="preserve"> </t>
    </r>
    <r>
      <rPr>
        <sz val="11"/>
        <color theme="1"/>
        <rFont val="Arial"/>
        <family val="2"/>
        <charset val="238"/>
      </rPr>
      <t>- vzdialenosť staničení začiatku a konca úseku</t>
    </r>
  </si>
  <si>
    <t>m</t>
  </si>
  <si>
    <t>9.</t>
  </si>
  <si>
    <t xml:space="preserve">Dĺžka ďalších ciest zahrnutých v projekte - na vetvách križovatiek a mimo hlavnej trasy </t>
  </si>
  <si>
    <t>napr. vetvy križovatiek, nadjazdy, mosty, trvalé prístupové cesty, preložky alebo rekonštrukcie iných ciest</t>
  </si>
  <si>
    <t>10.</t>
  </si>
  <si>
    <t>Podiely dĺžok úseku v novej trase (nové cesty, preložky) a v pôvodnej trase</t>
  </si>
  <si>
    <t>nová trasa : pôvodná trasa napr. 40% : 60%</t>
  </si>
  <si>
    <t>%</t>
  </si>
  <si>
    <t>0:100</t>
  </si>
  <si>
    <t>11.</t>
  </si>
  <si>
    <r>
      <t>Kategória novej cesty/ trate</t>
    </r>
    <r>
      <rPr>
        <sz val="14"/>
        <color theme="1" tint="0.499984740745262"/>
        <rFont val="Arial"/>
        <family val="2"/>
        <charset val="238"/>
      </rPr>
      <t xml:space="preserve"> </t>
    </r>
  </si>
  <si>
    <t>napr. 2-koľajná, elektrifikovaná, s rýchlosťou do 100 km/h</t>
  </si>
  <si>
    <t>C 9,5/80; C 9,5/90; C 9,5/50; C 9,5/60; C 7,5/50; C 11,0/80; C 11,5/70; 
MZ 8,5/40; MZ 8,5/60; C 9,5/60
pôvodné šírkové usporiadanie cesty (7,5m, 12m,11m, 9,5m, 6,5m)
C 11,5/80; C 9,5/50; C 9,5/80; C 8,5/50; C 7,5/60</t>
  </si>
  <si>
    <t>12.</t>
  </si>
  <si>
    <t xml:space="preserve">Šírkové usporiadanie </t>
  </si>
  <si>
    <t>napr. 4-pruh, 2-pruh, 2-koľajná trať a pod.</t>
  </si>
  <si>
    <t>2 pruh; 2-pruh + pruh pre odbočenie vľavo</t>
  </si>
  <si>
    <t>13.</t>
  </si>
  <si>
    <t>Odhadovaný podiel úsekov s možnosťou predchádzania</t>
  </si>
  <si>
    <t>podľa návrhu dopravného značenia, pre oba smery samostatne (môže byť výrazný rozdiel); stačí uviesť približne, napr. jednoduchým zlomkom alebo rozpätím  (aj pri D/RC)</t>
  </si>
  <si>
    <t>14.</t>
  </si>
  <si>
    <t>Počet obstarávaných vozidiel VOD a kapacita obstarávaných typov vozidiel</t>
  </si>
  <si>
    <t>ks, osôb/vozidlo</t>
  </si>
  <si>
    <t>Objektová skladba a náročnosť</t>
  </si>
  <si>
    <t>15.</t>
  </si>
  <si>
    <t>Počet tunelov, ich dĺžka a profil</t>
  </si>
  <si>
    <t>pri dvoch tunelových rúrach rôznej dĺžky uveďte priemer ich dĺžok</t>
  </si>
  <si>
    <t>ks, m</t>
  </si>
  <si>
    <t>16.</t>
  </si>
  <si>
    <t>Počet mostov v hlavnej trase / mimo trasy (nadjazdy, vetvy križovatiek)</t>
  </si>
  <si>
    <t>ks</t>
  </si>
  <si>
    <t>31/0</t>
  </si>
  <si>
    <t>17.</t>
  </si>
  <si>
    <t>Dĺžka mostov v hlavnej trase a jej podiel z celkovej dĺžky úseku</t>
  </si>
  <si>
    <t>pri rôznej dĺžke mostov pre 2 jazdné pásy priemer ich dĺžok</t>
  </si>
  <si>
    <t>m, %</t>
  </si>
  <si>
    <t>30,969m / 24,00%</t>
  </si>
  <si>
    <t>18.</t>
  </si>
  <si>
    <t>Dĺžka mostov mimo hlavnej trasy (nadjazdy, vetvy križovatiek)</t>
  </si>
  <si>
    <t>mosty ponad diaľnicu/železnicu, mosty na vetvách mimoúrovňových križovatiek a iné</t>
  </si>
  <si>
    <t xml:space="preserve"> m</t>
  </si>
  <si>
    <t>19.</t>
  </si>
  <si>
    <t>Počet nových mostov / rekonštruovaných mostov</t>
  </si>
  <si>
    <t>spolu za všetky mosty</t>
  </si>
  <si>
    <t>počet</t>
  </si>
  <si>
    <t>20.</t>
  </si>
  <si>
    <t xml:space="preserve">Plocha nových mostov </t>
  </si>
  <si>
    <t>plocha spolu za všetky mosty</t>
  </si>
  <si>
    <t>m2</t>
  </si>
  <si>
    <t>21.</t>
  </si>
  <si>
    <t xml:space="preserve">Plocha rekonštruovaných mostov </t>
  </si>
  <si>
    <r>
      <t>zjednodušený prepočet šírka</t>
    </r>
    <r>
      <rPr>
        <sz val="11"/>
        <color rgb="FF7030A0"/>
        <rFont val="Arial"/>
        <family val="2"/>
        <charset val="238"/>
      </rPr>
      <t xml:space="preserve"> x</t>
    </r>
    <r>
      <rPr>
        <sz val="11"/>
        <rFont val="Arial"/>
        <family val="2"/>
        <charset val="238"/>
      </rPr>
      <t xml:space="preserve"> dĺžka</t>
    </r>
  </si>
  <si>
    <t>22.</t>
  </si>
  <si>
    <t xml:space="preserve">Stavebno-technický stav mostov pred rekonštrukciou </t>
  </si>
  <si>
    <t xml:space="preserve">v I. fáze len pre projekty zamerané na mosty; príklad vyplnenia: uspokojivý - 3 ks, zlý - 7 ks, veľmi zlý - 6 ks, havarijný - 2 ks </t>
  </si>
  <si>
    <t>stupeň, ks</t>
  </si>
  <si>
    <t>zlý - 13ks, veľmi zlý - 18ks, havarijný - 1ks</t>
  </si>
  <si>
    <t>23.</t>
  </si>
  <si>
    <t>Plocha nových vozoviek (kde sa realizuje nové cestné teleso)</t>
  </si>
  <si>
    <t>pri projektoch, kde sa realizuje nové cestné teleso</t>
  </si>
  <si>
    <t>24.</t>
  </si>
  <si>
    <t xml:space="preserve">Plocha modernizovaných vozoviek </t>
  </si>
  <si>
    <t>Netýka sa D/RC/žel. tratí</t>
  </si>
  <si>
    <t>25.</t>
  </si>
  <si>
    <t>Stav vozoviek pred modernizáciou</t>
  </si>
  <si>
    <t xml:space="preserve">ak nie je k dispozícii v PD, stačí hrubý odhad na zlomky alebo %; príklad vyplnenia: vyhovujúci - 1/4, nevyhovujúci - 1/2, havarijný - 1/4, Netýka sa D/RC/žel. tratí </t>
  </si>
  <si>
    <t>podiel</t>
  </si>
  <si>
    <t>nevyhovujúci 80%</t>
  </si>
  <si>
    <t>26.</t>
  </si>
  <si>
    <t>Dĺžka železničných koľají (v novej trase)</t>
  </si>
  <si>
    <t>Pridanie novej trasy/koľaje</t>
  </si>
  <si>
    <t>-</t>
  </si>
  <si>
    <t>27.</t>
  </si>
  <si>
    <t>Dĺžka  železničných koľají (v pôvodnej trase)</t>
  </si>
  <si>
    <t>rekonštrukcia - ak sa nepridáva nová koľaj, len nahrádza pôvodná</t>
  </si>
  <si>
    <t>28.</t>
  </si>
  <si>
    <t xml:space="preserve">Nové zvodidlá - dĺžka </t>
  </si>
  <si>
    <t>kde nie je možné doplniť dĺžku, napísať len plán a doplniť neskôr;</t>
  </si>
  <si>
    <t>29.</t>
  </si>
  <si>
    <t>Nové zvodidlá - materiál alebo triedy zádržnosti</t>
  </si>
  <si>
    <t>príklad vyplnenia: betónové - 6500 m, oceľové - 4200 m; ak v projekte nie je špecifikovaný materiál ale triedy zádržnosti, uviesť dĺžky pre jednotlivé zádržnosti</t>
  </si>
  <si>
    <t xml:space="preserve">oceľové mostné zvodidlá, úroveň zadržania H2
ocelové mostné zábradelné H2 - 4m
oceľové zvodidlo 220,0m, úroveň zachytenia H2
ocelové mostné zábradelné H2 - 41m
oceľové cestné H1 - 92m
oceľové cestné N2 - 54m
oceľové mostné H2 - 56m
betónové zvodidlo NY - 24m
oceľové mostné zábradelné H2 - 46m
oceľové cestné H1 - 25 m
oceľové cestné zvodidlo - H1 - 140m
oceľové mostné zábradelné H2 - 15m
oceľové cestné zvodilo, úroveň zadržania H1
oceľové zábradľové zvodidlo so zvislou výplňou  úroveň zádržnosti H2 : 92 m
oceľové zvodidlá úroveňzádržnosti N2: 95m
 oceľové zvodidlá úroveňzádržnosti N2: 96m
oceľové zvodidlá s jednou zvodnicou úroveňzádržnosti N2: 50m 
oceľové zábradľové zvodidlo so zvislou výplňou  úroveň zádržnosti H2 : 29m
oceľové zvodidlá úroveňzádržnosti H1:89,36 m 
oceľové zvodidlá s jednou zvodnicou úroveňzádržnosti H2: 57 m 
N2 / 60 m
H2 / 137 m
oceľ. cest. zvodidlo FRACASSO - úrov. zadržania H1
oceľ. zábradľové zvodidlo FRACASSO - úroveň zadržania H2
oceľ. cestné zvodidlo FRACASSO - úroveň zadržania N2
oceľ. cestné zvodidlo AXIMUM - úroveň zadržania H1        
ZSNH4 úroveň zachytenia H2                                      </t>
  </si>
  <si>
    <t>30.</t>
  </si>
  <si>
    <t>Zárubné a oporné múry - dĺžka</t>
  </si>
  <si>
    <t>31.</t>
  </si>
  <si>
    <t>Protihlukové steny - dĺžka</t>
  </si>
  <si>
    <t>32.</t>
  </si>
  <si>
    <t xml:space="preserve">Protihlukové steny - finančná hodnota </t>
  </si>
  <si>
    <t>€</t>
  </si>
  <si>
    <t>33.</t>
  </si>
  <si>
    <t>Zemné práce - výkopy a výruby spolu</t>
  </si>
  <si>
    <t>zo sprievodnej správy</t>
  </si>
  <si>
    <t>m3</t>
  </si>
  <si>
    <t>34.</t>
  </si>
  <si>
    <t>Zemné práce - násypy spolu</t>
  </si>
  <si>
    <t>35.</t>
  </si>
  <si>
    <t>Počet nadjazdov a podjazdov ponad železnicu/diaľnicu</t>
  </si>
  <si>
    <t>1 ks / Trasa cesty I/18 v km 0,109 mimoúrovňovo križuje železničnú vlečku Vrútky - Martin v ŽKM 308,805</t>
  </si>
  <si>
    <t>36.</t>
  </si>
  <si>
    <r>
      <t>Počet, názvy a staničenia v projekte realizovaných MÚK</t>
    </r>
    <r>
      <rPr>
        <sz val="14"/>
        <color theme="1"/>
        <rFont val="Arial"/>
        <family val="2"/>
        <charset val="238"/>
      </rPr>
      <t>, orientačný popis polohy</t>
    </r>
  </si>
  <si>
    <t>uviesť staničenia v rámci úseku, slovný popis polohy možno nahradiť linkom na mapu celkovej situácie stavby</t>
  </si>
  <si>
    <t>ks, km</t>
  </si>
  <si>
    <t>Vzdialenosť -  10 230m</t>
  </si>
  <si>
    <t>37.</t>
  </si>
  <si>
    <t>Počet v projekte realizovaných úrovňových križovatiek a odkaz na mapku celkovej situácie</t>
  </si>
  <si>
    <t>38.</t>
  </si>
  <si>
    <t>Popis (dočasného) napojenia na existujúcu cestu do realizácie nadväzujúcich úsekov</t>
  </si>
  <si>
    <t>pre D a RC, slovne, optimálne aj s linkom na mapové zobrazenie napojenia na ex. cestu</t>
  </si>
  <si>
    <t>projekt rieši dočasné napojenie cez most na ceste III/ 011 065 v smere Žilina - Čadca a  stavba sa napojí na  ex. križovatku</t>
  </si>
  <si>
    <t>39.</t>
  </si>
  <si>
    <t>Názov a celková plocha odpočívadla, ak sa v rámci projektu realizuje</t>
  </si>
  <si>
    <t>40.</t>
  </si>
  <si>
    <t>Názov a plocha prestupného terminálu VOD, resp. nových parkovísk pri železničných staniciach</t>
  </si>
  <si>
    <t>41.</t>
  </si>
  <si>
    <t>Počty parkovacích miest pre nákladné/ osobné vozidlá</t>
  </si>
  <si>
    <t>pre odpočívadlá pri D a RC, terminály VOD resp. modernizované stanice a zastávky, intermodálne terminály</t>
  </si>
  <si>
    <t>42.</t>
  </si>
  <si>
    <t>Kapacita stojanov pre uzamykateľné parkovanie bicyklov (na staniciach, zastávkach a termináloch VOD) - spolu/ z toho krytých prístreškom</t>
  </si>
  <si>
    <t>týka sa iba ŽSR a iných prijímateľov v oblasti VOD (mestá)</t>
  </si>
  <si>
    <t>Stav prípravy</t>
  </si>
  <si>
    <t>43.</t>
  </si>
  <si>
    <t xml:space="preserve">Dosiahnutý stupeň prípravy - prevzatej projektovej dokumentácie </t>
  </si>
  <si>
    <t xml:space="preserve"> DSZ, DUR, DSP, DRS, nie DVZ ani DP; uviesť aj odkedy - mesiac a rok prevzatia zatiaľ najvyššieho stupňa PD; napríklad: DRS od 06/2017</t>
  </si>
  <si>
    <t>názov a dátum získania</t>
  </si>
  <si>
    <t>stupeň - DSP/DP  I/50-327 Bidovce most, PD vyhotovená ku dňu 30.9.2011, aktualizácia PD ku dňu 31.5.2016
stupeň -  DSP/DP  I/18-459 Medzianky most, PD vyhotovená ku dňu 30.11.2012 aktualizovaná v stupni DSP a DP  ku dňu 31.5.2016
stupeň -  DSP/DP  I/18-509 Nacina Ves  most, PD vyhotovená ku dňu 30.10.2011
DRS 06/2016
DSP, DP 10/2012
stupeň -  DSP/DP  I/79-039 Svätá Mária most, PD vyhotovená ku dňu 30.11.2012
stupeň -  DSP/DP  I/(50) 19-035 Trhovište most, PD vyhotovená ku dňu 30.11.2012
stupeň -  DSP/DP  I/74-044 Ubľa most, PD vyhotovená ku dňu 30.09.2011
stupeň -  DSP/DP  I/74-045 Ubľa  most, PD vyhotovená ku dňu 30.11.2012
DSP(DRS)10/2011
DSP v podrobnostiach realizačnej dokumentácie10/2011
DSP/DP - od 11/2011
zjednodušená DSP v podrobnostiach zjednodušenej DRS od 11/2011
zjednodušená DRS od 05/2011
DRS, s náležitosťami DSP, DP 09/2011
DRS s náležiťosťami DSP, DP 12/2011
DRS s náležitosťami DSP, DP 02/2012
DRS s náležitosťami DSP, DP 06/2017</t>
  </si>
  <si>
    <t>44.</t>
  </si>
  <si>
    <t>Najvyššie získané povolenie pre projekt</t>
  </si>
  <si>
    <t xml:space="preserve">ZS EIA, ÚR, SP, predčasné užívanie, trvalé užívanie, uviesť aj dátum (aspoň mesiac a rok) nadobudnutia právoplatnosti, napríklad: územné rozhodnutie od 11/2016 </t>
  </si>
  <si>
    <t>názov a dátum právoplatn.</t>
  </si>
  <si>
    <t>ohlásenie stavebných úprav vydané dňa 9.1.2012, posledné predĺženie termínu OSÚ vydané dňa 14.11.2016
ohlásenie stavebných úprav vydané dňa 24.5.2013, posledné predĺženie termínu OSÚ vydané dňa 18.11.2016
ohlásenie stavebných úprav vydané dňa 1.2.2012, posledné predĺženie termínu OSÚ vydané dňa 14.11.2016
OSÚ 07/2016
Ohlásenie stavbených úprav č. 2013/01267-2 z 14.3.2013 - predĺžené do 12/2018, vyjadrenie OÚ ŽP Rožňava č. 2013/00659-002 z 18.6.2013 - stavba nebude posudzovaná podľa zákona 24/2016 Z.z.
ohlásenie stavebných úprav vydané dňa 26.3.2013, posledné predĺženie termínu OSÚ vydané dňa 14.11.2016
ohlásenie stavebných úprav vydané dňa 24.4.2013, posledné predĺženie termínu OSÚ vydané dňa 14.11.2016
ohlásenie stavebných úprav vydané dňa 14.5.2013, posledné predĺženie termínu OSÚ vydané dňa 2.12.2016
Stavebné povolenie zo  dňa  16.2.2012, právoplatné 12.3.2012, 
-1. Predĺženie stavebného povolenia zo dňa  29.7.2013., právoplatné 26.8.2013
-2. Predĺženie stavebného povolenia zo dňa  26.10.2015, právoplatné 20.11.2015. 
stavebné povolenie č.2012/00847-003 zo dňa 31.5.2012, právoplatné 25.6.2012
stavebné povolenie č.2012/00845-009 zo dňa 10.10.2012, právoplatné 12.11.2012
stavebné povolenie č.2012/00850-003 zo dňa 4.6.2012, právoplatné 25.6.2012
stavebné povolenie č.2016/044309/4/BIL zo dňa 1.12.2016, právoplatné28.12.2016
Stavebné povolenie č. OU-ZA-OCDPK-2012/02580-003 z 6.12.2012, predĺžené rozhodnutiami č. OU-ZA-OCDPK-2014/038149/3/BIL zo dňa 15.12.2014,  č. OU-ZA-OCDPK-2016/019442/3/BIL zo dňa 23.5.2016
Stavebné povolenie,KÚCDPK v Žiline, č. 2012/00474-003 zo dňa 30.03.2012, právoplatné 26.04.2012
Stavebné povolenie č. OU-ZA-OCDPK-2015/001868/8/BIL z 9.3.2015, právoplatné 2.4.2015 a predĺžené rozhodnutím č. OU-ZA-OCDPK-2017/008729/3/BIL zo dňa 22.2.2017
Stavebné povolenie,KÚCDPK v Žiline, č. 2012/00846-010 zo dňa 11.10.2012, právoplatné 12.11.2012
Súhlas s uskutočnením stavebných úprav KÚ CDPK Trenčín, č.AA/2012/00163-002/MAR, 08.02.2012
stavebné povolenie, právoplatné 04/2016
ohlásenie stavby 12/2016
stavebné povolenie, právoplatné 07/2015
stavebné povolenie, právoplatné 12/2017</t>
  </si>
  <si>
    <t>45.</t>
  </si>
  <si>
    <t xml:space="preserve">Zazmluvnené (a ešte neprevzaté) stupne projektovej dokumentácie, ich zhotoviteľ a termíny dodania </t>
  </si>
  <si>
    <t>týka sa projektov vo fáze prípravy; uviesť aj link na zmluvu v CRZ (ak ide o staršiu stále živú zmluvu nezverejnenú v CRZ, uviesť odkedy platí; príklad vyplnenia: DSP - 09/2018, DRS - do 180 dní od vyzvania, DP -  90 dní od vyzvania</t>
  </si>
  <si>
    <t xml:space="preserve"> V rámci prípravy prevzaté všetky stupne dokumentácie
Stavba v realizácii, v rámci prípravy sa zabezpečoval jednostupňový projekt - dodaný</t>
  </si>
  <si>
    <t>46.</t>
  </si>
  <si>
    <t xml:space="preserve">Zostávajúce ešte neobstarané stupne prípravy </t>
  </si>
  <si>
    <t>Zostávajúce ešte neobstarané stupne prípravy projektovej dokumentácie, plánované termíny ich VO a odhadované lehoty (aspoň roky) ich dosiahnutia</t>
  </si>
  <si>
    <t xml:space="preserve"> V rámci prípravy prevzaté všetky stupne dokumentácie
Stavba v realizácii, žiadne ďalšie stupne PD sa nezabezpečujú</t>
  </si>
  <si>
    <t>47.</t>
  </si>
  <si>
    <t xml:space="preserve">Stav majetkovo-právneho vysporiadania - zazmluvnené %/  vykúpené % </t>
  </si>
  <si>
    <t xml:space="preserve">zazmluvnené vrátane zmlúv o budúcej zmluve (MPV pre stavebné povolenie), vykúpené = už uhradené a prevedené </t>
  </si>
  <si>
    <t>bez MPV, 100%</t>
  </si>
  <si>
    <t>48.</t>
  </si>
  <si>
    <r>
      <rPr>
        <sz val="14"/>
        <color theme="1"/>
        <rFont val="Arial"/>
        <family val="2"/>
        <charset val="238"/>
      </rPr>
      <t>Predpokladané te</t>
    </r>
    <r>
      <rPr>
        <sz val="14"/>
        <rFont val="Arial"/>
        <family val="2"/>
        <charset val="238"/>
      </rPr>
      <t>rmíny získania stavebného povolenia a začatia VO na zhotoviteľa stavebných prác</t>
    </r>
  </si>
  <si>
    <t>Za projekty v príprave uviesť aktuálny predpoklad z plánu prípravy, napríklad: stavebné povolenie - 12/2018, súťaž - 06/2019</t>
  </si>
  <si>
    <t>mesiac/rok</t>
  </si>
  <si>
    <t>VO uskutočnené, povolenia získané
Stavba v realizácií s platným SP 
stavebné povolenie - 12/2012, verejná súťaž - 05/2018
stavebné povolenie - 10/2012, verejná súťaž - 05/2018
VO na zhotoviteľa uskutočnené, súhlas s uskutočnením stavebných prác získaný 02/2012</t>
  </si>
  <si>
    <t>Prínosy projektu</t>
  </si>
  <si>
    <t>49.</t>
  </si>
  <si>
    <t>Skrátenie trasy pre podstatnú časť riešenej dopravy vďaka projektu</t>
  </si>
  <si>
    <t xml:space="preserve"> rozdiel medzi pôvodnou a novou dĺžkou</t>
  </si>
  <si>
    <t>Predpokladaná zmena denného počtu vozidiel na najviac preťaženom úseku v meste/obci</t>
  </si>
  <si>
    <t xml:space="preserve">rozdiel medzi očakávanou PDI bez projektu a s projektom pre najviac preťažený úsek v meste/obci (úzke miesto), ideálne po uvedení do užívania aj o 10 rokov neskôr; príklad vyplnenia: -7300 vozidiel denne (r. 2022),  -8500 vozidiel denne (r. 2032), čo je -35% resp. -38% oproti stavu bez projektu </t>
  </si>
  <si>
    <t>voz./24h, %</t>
  </si>
  <si>
    <t xml:space="preserve">11 562 voz/24hod (r. 2015), 13 537 voz/24hod (r. 2025), 15 518 voz/24hod (r. 2035)
OA r. 2015 intenzita 8 363, r.2025 intenzita 9 897, r. 2035 intenztita 11 432
OA r. 2015 intenzita 6 432, r.2025 intenzita 7 533, r. 2035 intenztita 8 674
OA 5 574 voz/24hod (r. 2015), 6 599 voz/24hod (r. 2025), 7 622 voz/24hod. (r. 2040)
OA 1 097 voz/24hod (r. 2015), 1 288 vozd/24hod (r. 2025), 1 479 voz/24hod (r. 2041)
OA r. 2015 intenzita 2 238, r.2025 intenzita 2 628, r. 2035 intenztita 3 018
OA 6 961 voz/24hod (r. 2015), 8 174 voz/24hod (r. 2025), 9 388 voz/24hod (r. 2040)
OA r. 2015 intenzita 1 053, r.2025 intenzita 1 246, r. 2035 intenztita 1 439
OA r. 2015 intenzita 1 053,  r.2025 intenzita 1 246, r. 2035 intenztita 1 439
OA r. 2015 intenzita 816, r.2025 intenzita 966, r. 2035 intenztita 1 115
OA r. 2015 intenzita 7 211,  r.2025 intenzita  8 445,  r. 2035 intenztita 9 576
OA r. 2015 intenzita 26563,  r.2025 intenzita  31126,  r. 2035 intenztita 35295
OA r. 2015 intenzita 3994,  r.2025 intenzita  4683,  r. 2035 intenztita 5323
OA r. 2015 intenzita 16267,  r.2025 intenzita 19052,  r. 2035 intenztita 21638
OA r. 2015 intenzita 11246,  r.2025 intenzita 13245, r. 2035 intenztita 15080
OA r. 2015 intenzita 14186,  r.2025 intenzita 16628,  r. 2035 intenztita 18829
OA r. 2015 intenzita 13364,  r.2025 intenzita 14824,  r. 2035 intenztita 16392
OA r. 2015 intenzita 3197,   r.2025 intenzita  3780,   r. 2035 intenztita 4311
OA r. 2015 intenzita 3280,   r.2025 intenzita  3856,   r. 2035 intenztita 4401
OA r. 2015 intenzita 17316,   r.2025 intenzita  20462,   r. 2035 intenztita 23360
OA r. 2015 intenzita 11155,   r.2025 intenzita  13212,  r. 2035 intenztita 15085
OA r. 2015 intenzita 1295,   r.2025 intenzita  1531,   r. 2035 intenztita 1747
OA r. 2015 intenzita 1562,   r.2025 intenzita  1850,   r. 2035 intenztita 2109
</t>
  </si>
  <si>
    <t>51.</t>
  </si>
  <si>
    <r>
      <t>Očakávaná úspor</t>
    </r>
    <r>
      <rPr>
        <sz val="14"/>
        <color theme="1"/>
        <rFont val="Arial"/>
        <family val="2"/>
        <charset val="238"/>
      </rPr>
      <t>a času</t>
    </r>
    <r>
      <rPr>
        <sz val="14"/>
        <rFont val="Arial"/>
        <family val="2"/>
        <charset val="238"/>
      </rPr>
      <t xml:space="preserve"> pre osobné vozidlá/ vlaky osobnej doprav</t>
    </r>
    <r>
      <rPr>
        <sz val="14"/>
        <color theme="1" tint="0.499984740745262"/>
        <rFont val="Arial"/>
        <family val="2"/>
        <charset val="238"/>
      </rPr>
      <t xml:space="preserve"> </t>
    </r>
    <r>
      <rPr>
        <sz val="11"/>
        <color theme="1"/>
        <rFont val="Calibri"/>
        <family val="2"/>
        <charset val="238"/>
        <scheme val="minor"/>
      </rPr>
      <t/>
    </r>
  </si>
  <si>
    <t>z CBA resp. z jej vstupov - uviesť časový údaj na jednu jazdu, za ŽSR uviesť samostatne pre R a Os</t>
  </si>
  <si>
    <r>
      <t>min. a sek.</t>
    </r>
    <r>
      <rPr>
        <strike/>
        <sz val="10"/>
        <color theme="1"/>
        <rFont val="Arial"/>
        <family val="2"/>
        <charset val="238"/>
      </rPr>
      <t>, €</t>
    </r>
  </si>
  <si>
    <t>52.</t>
  </si>
  <si>
    <t>Očakávaná úspora času pre nákladné vozidlá/ vlaky nákladnej dopravy</t>
  </si>
  <si>
    <t>uviesť časový údaj na jednu jazdu po novej/modernizovanej ceste alebo trati</t>
  </si>
  <si>
    <t>53.</t>
  </si>
  <si>
    <r>
      <rPr>
        <sz val="14"/>
        <color theme="1"/>
        <rFont val="Arial"/>
        <family val="2"/>
        <charset val="238"/>
      </rPr>
      <t>Ocenenie úspor času za 30 rokov</t>
    </r>
    <r>
      <rPr>
        <sz val="14"/>
        <color rgb="FF7030A0"/>
        <rFont val="Arial"/>
        <family val="2"/>
        <charset val="238"/>
      </rPr>
      <t xml:space="preserve">
</t>
    </r>
  </si>
  <si>
    <t>kumulatívne časové úspory všetkých vozidiel počas vyhodnocovaného obdobia</t>
  </si>
  <si>
    <t>54.</t>
  </si>
  <si>
    <t>Doterajšia intenzita dopravy na jestvujúcej ceste</t>
  </si>
  <si>
    <t xml:space="preserve">pre cesty, za úseky, ktoré má projekt odľahčiť alebo modernizovať; uviesť čísla dotknutých sčítacích úsekov a posledné dostupné PDI (napr. z CSD 2015), a to spolu (S) a za nákladné (T); ak je na riešenom úseku cesty viac sčítacích úsekov, stačí uviesť interval PDI, teda údaje za najmenej a najviac zaťažený sčítací úsek (napr. 8 600 - 16 400 vozidiel denne). </t>
  </si>
  <si>
    <t>voz./24h</t>
  </si>
  <si>
    <t xml:space="preserve">sčítacie stanovisko 00240 - CSD2015 - 11 562 voz/24hod
sčítacie stanovisko 00490 - CSD2015 - 10 665 voz/24 hod.
sčítacie stanovisko 00480 - CSD2015 - 7 874 voz/24 hod.
sčítacie stanovište 00860 - CSD2015 - 6 396 voz/24hod
sčítacie stanovište 00690 - CSD2015 - 1 405 voz/24hod
sčítacie stanovisko 01630 - CSD2015 - 2 694 voz/24 hod.
sčítacie stanovisko 00300 - CSD2015 - 8 525 voz/24 hod
sčítacie stanovisko 02916 - CSD2015 - 1 199 voz/24 hod.
sčítacie stanovisko 02916 - CSD2015 - 1 199 voz/24 hod.
sčítacie stanovisko 01088 - CSD2015 - 1 080 voz/24 hod.
sčítacie stanovisko 90720 - CSD2015 - 7211 voz/24hod
sčítacie stanovisko 90100 - CSD2015 - 26563 voz/24hod
sčítacie stanovisko 92899 - CSD2015 - 3994 voz/24hod
sčítacie stanovisko 90120 - CSD2015 - 16264 voz/24hod
sčítacie stanovisko 90210 - CSD2015 - 11246 voz/24hod
sčítacie stanovisko 90290 - CSD2015 - 14186 voz/24hod
sčítacie stanovisko 91440 - CSD2015 - 13364 voz/24hod
sčítacie stanovisko 92020 - CSD2015 - 3197  voz/24hod
sčítacie stanovisko 91038 - CSD2015 - 3280 voz/24hod
sčítacie stanovisko 90880 - CSD2015 - 17316 voz/24hod
sčítacie stanovisko 90874 - CSD2015 - 11155 voz/24hod
sčítacie stanovisko 90980 - CSD2015 - 1295 voz/24hod
sčítacie stanovisko 91620 - CSD2015 - 1562 voz/24hod
sčítacie stanovisko 
</t>
  </si>
  <si>
    <t>55.</t>
  </si>
  <si>
    <t>Prognóza dopravy na jestvujúcej ceste - nulový stav aj stav s projektom</t>
  </si>
  <si>
    <t>pre cesty, prognózu uviesť za vozidlá celkom i za vozidlá &gt;3,5t (resp. v členení dostupnom v CBA), a to aspoň za 2 obdobia - po uvedení do užívania a o 10 rokov neskôr (napr. r. 2020 a 2030)</t>
  </si>
  <si>
    <t>NA 1 904 voz/24hod (r. 2025), 2 159  voz/24 hod (r. 2040)
NA r. 2015 intenzita 2 253, r.2025 intenzita2 646, r. 2035 intenztita 3 018
NA r. 2015 intenzita 6 432, r.2025 intenzita 1 663,  r. 2035 intenztita 1 885
NA 794 voz/24hod (r. 2015), 932 voz/24hod (r. 2025), 1 064 voz/24hod (r. 2040)
NA 249 voz/24hod (r. 2015), 293 voz/24hod (r. 2025), 332 voz/24hod (r. 2040)
NA r. 2015 intenzita 441, r.2025 intenzita 519, r. 2035 intenztita 588
NA 1 505 voz/24hod (r. 2015), 1 770 voz/24hod (r. 2025), 2 007 voz/24hod (r. 2040)
NA r. 2015 intenzita 121, r.2025 intenzita 142, r. 2035 intenztita 162
NA r. 2015 intenzita 121, r.2025 intenzita 142, r. 2035 intenztita 162
NA r. 2015 intenzita 258, r.2025 intenzita 303, r. 2035 intenztita 346
NA r. 2015 intenzita 1520, r.2025 intenzita 1719, r. 2035 intenztita 1889
NA r. 2015 intenzita 5614, r.2025 intenzita 6349, r. 2035 intenztita 28317
NA r. 2015 intenzita 592, r.2025 intenzita 669, r. 2035 intenztita 736
NA r. 2015 intenzita 2735, r.2025 intenzita 3093, r. 2035 intenztita 3400
NA r. 2015 intenzita 1143, r.2025 intenzita 1293, r. 2035 intenztita 1421
NA r. 2015 intenzita 3529, r.2025 intenzita 3991, r. 2035 intenztita 4387
NA r. 2015 intenzita 1654, r.2025 intenzita 1794, r. 2035 intenztita 1950
NA r. 2015 intenzita 601, r.2025 intenzita 706, r. 2035 intenztita 794
NA r. 2015 intenzita 485, r.2025 intenzita 570, r. 2035 intenztita 641
NA r. 2015 intenzita 2151, r.2025 intenzita 2526, r. 2035 intenztita 2842
NA r. 2015 intenzita 1273, r.2025 intenzita 1495, r. 2035 intenztita 1682
NA r. 2015 intenzita 213, r.2025 intenzita 250, r. 2035 intenztita 281
NA r. 2015 intenzita 340, r.2025 intenzita 399, r. 2035 intenztita 449</t>
  </si>
  <si>
    <t>56.</t>
  </si>
  <si>
    <t>Prognóza dopravy na novej diaľnici alebo ceste</t>
  </si>
  <si>
    <t>nárast dopravy podľa  celoštátneho sčítania, ktoré sa vykonáva SSC každých 5 rokov</t>
  </si>
  <si>
    <t>57.</t>
  </si>
  <si>
    <t>Doterajšia intenzita vlakovej dopravy a jej skladba (R/ Os/ Nákladné vlaky)</t>
  </si>
  <si>
    <t>pre ŽSR, uviesť denný počet vlakov (ročný priemer) spolu aj v členení na R/ Os/ Nákladné vlaky; uviesť aj rok, za ktorý sú údaje uvedené</t>
  </si>
  <si>
    <t>vlaky/24h (ideálne aj osoby/24h)</t>
  </si>
  <si>
    <t>58.</t>
  </si>
  <si>
    <t>Prognóza dopravy na jestvujúcej trati - nulový stav</t>
  </si>
  <si>
    <t>pre ŽSR, obdobne ako vyššie, prognózu uviesť za viac období (napr. r. 2020, 2030, 2040)</t>
  </si>
  <si>
    <t>59.</t>
  </si>
  <si>
    <t>Prognóza dopravy na modernizovanej trati - stav s projektom</t>
  </si>
  <si>
    <t>Plánované ročné využitie vlakových súprav spolu</t>
  </si>
  <si>
    <t>pre ZSSK, z CBA, odjazdené vlkm (km odjazdené zdvojenou súpravou započítané iba raz)</t>
  </si>
  <si>
    <t>vlkm/rok</t>
  </si>
  <si>
    <t>Plánovaný ročný beh na 1 vlakovú súpravu</t>
  </si>
  <si>
    <t>pre ZSSK, z CBA, priemerný ročný beh jednotlivých vozidiel</t>
  </si>
  <si>
    <t>km/rok</t>
  </si>
  <si>
    <t>62.</t>
  </si>
  <si>
    <t>Trate, na ktorých sa plánuje nasadzovanie obstarávaných vlakových súprav</t>
  </si>
  <si>
    <t>pre ZSSK, ide o trate, na ktorých nové vlakové súpravy obslúžia viac ako 50% výkonov, ak menej, tak uviesť aj percento nových vlakov na trati</t>
  </si>
  <si>
    <t>63.</t>
  </si>
  <si>
    <t xml:space="preserve">Plánovaný denný beh vlakových súprav na tratiach určenia (nasadenia) </t>
  </si>
  <si>
    <t>pre ZSSK, uviesť pre jednotlivé trate alebo pre skupiny tratí, pre ktoré sú určené konkrétne počty vozidiel (napr. v prípade DMJ ide o 4 skupiny tratí)</t>
  </si>
  <si>
    <t>64.</t>
  </si>
  <si>
    <t>Plánované priemerné ročné využitie 1 vlakovej súpravy</t>
  </si>
  <si>
    <t>pre ZSSK, po odrátaní rezervy na plánované a neplánované opravy, ako aj dní, keď je vozidlo prevádzkyschopné ale tvorí zálohu a nejazdí;  údaj nepočíta s nepredvídateľnými udalosťami ako sú napríklad nehodové udalosti a iné udalosti vzniknuté z titulu vyššej moci</t>
  </si>
  <si>
    <t>dní/rok</t>
  </si>
  <si>
    <t>65.</t>
  </si>
  <si>
    <t>Očakávané % vlakových súprav mimo prevádzky (ročný priemer)</t>
  </si>
  <si>
    <r>
      <t xml:space="preserve">pre ZSSK, očakávaný </t>
    </r>
    <r>
      <rPr>
        <sz val="14"/>
        <rFont val="Arial"/>
        <family val="2"/>
        <charset val="238"/>
      </rPr>
      <t>správkový</t>
    </r>
    <r>
      <rPr>
        <sz val="14"/>
        <color theme="1"/>
        <rFont val="Arial"/>
        <family val="2"/>
        <charset val="238"/>
      </rPr>
      <t xml:space="preserve"> stav</t>
    </r>
  </si>
  <si>
    <t>66.</t>
  </si>
  <si>
    <t>Očakávaná zmena prevádzkových nákladov spôsobená využívaním nových vlakových súprav</t>
  </si>
  <si>
    <t>pre ZSSK, rozdiel medzi rastovými faktormi pre variant s projektom a pre nulový stav, a to za prevádzkové náklady bez odpisov, bez nákladov na dopravnú cestu a personál</t>
  </si>
  <si>
    <t>67.</t>
  </si>
  <si>
    <t>Očakávaná zmena počtu cestujúcich  v dôsledku projektu</t>
  </si>
  <si>
    <t xml:space="preserve">pre ZSSK, rozdiel počtu cestujúcich s projektom a bez projektu </t>
  </si>
  <si>
    <t>68.</t>
  </si>
  <si>
    <t xml:space="preserve">Počet prepravených cestujúcich vo verejnej železničnej doprave na región </t>
  </si>
  <si>
    <t>počet osôb/rok</t>
  </si>
  <si>
    <t>Predpokladaná finančná a socio-ekonomická návratnosť</t>
  </si>
  <si>
    <t>69.</t>
  </si>
  <si>
    <t>Náklady projektu za 30 rokov (investičné i prevádzkové) - prepočítané na súčasnú hodnotu</t>
  </si>
  <si>
    <t>z CBA alebo štúdie realizovateľnosti</t>
  </si>
  <si>
    <t>70.</t>
  </si>
  <si>
    <t>Finančné prínosy projektu za 30 rokov - prepočítané na súčasnú hodnotu</t>
  </si>
  <si>
    <t>ak za iné obodbie, uveďte aké</t>
  </si>
  <si>
    <t>71.</t>
  </si>
  <si>
    <t xml:space="preserve">Čo tvorí hlavné finančné prínosy projektu? </t>
  </si>
  <si>
    <t xml:space="preserve"> napr. rast výnosov z mýta pre NV, predpoklad zavedenia mýta pre osobné vozidlá, výnosy z platieb za železničnú dopravnú cestu od osobných / nákladných dopravcov, prípadne úspory prevádzkových nákladov a údržby pri železničných projektoch;    uveďte podiely hlavných výnosov z celkových kalkulovaných fin. výnosov projektu, začnite najvýznamnejším</t>
  </si>
  <si>
    <t>Úspory na externalitách 2,78%</t>
  </si>
  <si>
    <t>72.</t>
  </si>
  <si>
    <t>Finančná čistá súčasná hodnota (FNPV)</t>
  </si>
  <si>
    <t>FNPV/C -9 539 435
FNPV/K 8 798 821</t>
  </si>
  <si>
    <t>73.</t>
  </si>
  <si>
    <t>Finančná medzera - suma nákladov na projekt nekrytých finančnými výnosmi za 30 rokov</t>
  </si>
  <si>
    <t>€, %</t>
  </si>
  <si>
    <t>Pri výpočte grantu z fondov EÚ sa neuplatňuje metóda výpočtu finančnej medzery. Finančná medzera projektu predstavuje automatickú hodnotu 100%.</t>
  </si>
  <si>
    <t>74.</t>
  </si>
  <si>
    <t>Sociálno-ekonomické prínosy projektu za 30 rokov - prepočítané na súčasnú hodnotu</t>
  </si>
  <si>
    <t>75.</t>
  </si>
  <si>
    <t xml:space="preserve">Čo tvorí hlavné sociálno-ekonomické prínosy projektu? </t>
  </si>
  <si>
    <t>úspora času, úspora PHM ... podiely hlavných prínosov z celk. kalkulovaných prínosov, začnite najvýznamnejším)</t>
  </si>
  <si>
    <t>Úspora času 97,22 %, úspora na externalitách 2,78%</t>
  </si>
  <si>
    <t>76.</t>
  </si>
  <si>
    <t>Ekonomická čistá súčasná hodnota (ENPV)</t>
  </si>
  <si>
    <t>77.</t>
  </si>
  <si>
    <t>Ekonomická vnútorná miera návratnosti (EIRR)</t>
  </si>
  <si>
    <t>78.</t>
  </si>
  <si>
    <t>Pomer prínosov a nákladov projektu (BCR)</t>
  </si>
  <si>
    <t>index</t>
  </si>
  <si>
    <t>79.</t>
  </si>
  <si>
    <t>Predpokladané investičné náklady celkom</t>
  </si>
  <si>
    <t>Celkový súčet nákladov - projektová príprava, pozemky, príprava, výstavba, dozory (z toho rezerva: - uviesť samostatne) Spolu za všetky fázy.</t>
  </si>
  <si>
    <t>80.</t>
  </si>
  <si>
    <t>Zdroj údajov predpokladaných investičných nákladov</t>
  </si>
  <si>
    <t>PD
protokol z rezortnej expertízy č. 57/2012 zo dňa 7.6.2012
protokol z rezortnej expertízy č. 58/2012 zo dňa 8.6.2012
protokol z rezortnej expertízy č. 55/2012 zo dňa 5.6.2012
protokol z rezortnej expertízy č. 56/2012 zo dňa 7.6.2012
Protokol o vykonaní rezortnej  expertízy č. 61/2012
rezortná expertíza č. 45/2012, CÚ 1/2012
Protokol o vykonaní rezortnej expertízy č. 60/2012
rezortná expertíza č.59/2012, CÚ 1/2012
protokol z rezortnej expertízy č. 52/2012 zo dňa 19.6.2012
účtovná evidencia SSC</t>
  </si>
  <si>
    <t>81.</t>
  </si>
  <si>
    <r>
      <t xml:space="preserve">Už vynaložené náklady na prípravu (štúdie, prieskumy, dokumentáciu, pozemky) </t>
    </r>
    <r>
      <rPr>
        <sz val="11"/>
        <color theme="1"/>
        <rFont val="Calibri"/>
        <family val="2"/>
        <charset val="238"/>
        <scheme val="minor"/>
      </rPr>
      <t/>
    </r>
  </si>
  <si>
    <t>15 408,24 € (špecifikácia 31.12.2017)
9 208,30 € (špecifikácia k 31.12.2017)
11 940 € (údaj zo špecifikácie k 31.12.2017)
17 286,48 € (špecifikácia k 31.12.2017)
11 340,42 € (špecifikácia k 31.12.2017)
4802,9 € (špecifikácia k 31.12.2017)
6749,90 (špecifikácia k 31.12.2017)
9 464,52 € (špecifikácia k 31.12.2017)
9 464,52 € (špecifikácia k 31.12.2017)
37 314,27 € (špecifikácia k 31.12.2017)
16 563,5       31.12.2017
17 665,3   31.12.2017
6737,29      31.12.2017
9 574,80    31.12.2017
8986,8       31.12.2017
5 623,96     31.12.2017
8 204,46    31.12.2017</t>
  </si>
  <si>
    <t>82.</t>
  </si>
  <si>
    <t xml:space="preserve">Zostávajúce náklady na projektovú prípravu - suma odhadov </t>
  </si>
  <si>
    <t>zostávajúce sumy za PD i za MPV</t>
  </si>
  <si>
    <t>83.</t>
  </si>
  <si>
    <t>ak žltý FIDIC, uviesť: obstarávané metódou naprojektuj a postav, suma zahŕňa aj projektovanie zabezpečované zhotoviteľom</t>
  </si>
  <si>
    <t>84.</t>
  </si>
  <si>
    <t>najmä odpočívadlá, strediská údržby, v prípade železníc centrá riadenia dopravy</t>
  </si>
  <si>
    <t>85.</t>
  </si>
  <si>
    <t>Vysúťažená a zazmluvnená cena za stavebné práce (bez rezervy na nepredvídateľné výdavky)</t>
  </si>
  <si>
    <t>bez DPH</t>
  </si>
  <si>
    <t>86.</t>
  </si>
  <si>
    <t>Objednávateľom zazmluvnené naviac práce - už akceptované nároky na čerpanie rezervy resp. zvýšenie zmluvnej ceny</t>
  </si>
  <si>
    <t xml:space="preserve"> uviesť dátum k akému bol údaj aktualizovaný, napr. do 30. 6. 2018, optimálne aj konkretizovať významné naviac práce &gt;1% zmluvnej ceny  - vyskúšať jeden projekt rozobrať na pokyny na zmenu, podľa prácnosti si vyhodnotíme ďalšie kroky</t>
  </si>
  <si>
    <t>87.</t>
  </si>
  <si>
    <t>Predpokladané náklady na stavebný dozor</t>
  </si>
  <si>
    <t>88.</t>
  </si>
  <si>
    <t>Vysúťažená a zazmluvnená cena za stavebný dozor</t>
  </si>
  <si>
    <t>ak sa aktuálna zmluvná cena líši od pôvodnej, uviesť obidve: pôvodná cena/ aktuálna cena</t>
  </si>
  <si>
    <t>Verejné obstarávanie</t>
  </si>
  <si>
    <t>89.</t>
  </si>
  <si>
    <r>
      <t>Termín zverejnenia oznámenia o vyhlásení verejného obstarávania</t>
    </r>
    <r>
      <rPr>
        <sz val="14"/>
        <color theme="1" tint="0.34998626667073579"/>
        <rFont val="Arial"/>
        <family val="2"/>
        <charset val="238"/>
      </rPr>
      <t xml:space="preserve"> </t>
    </r>
  </si>
  <si>
    <t>aj prípadných predchádzajúcich VO, ktoré boli zrušené</t>
  </si>
  <si>
    <t>90.</t>
  </si>
  <si>
    <t>Zvolený postup obstarávania</t>
  </si>
  <si>
    <t>slovne</t>
  </si>
  <si>
    <t>91.</t>
  </si>
  <si>
    <t>Lehota na predkladanie ponúk (pôvodná/ posunutá)</t>
  </si>
  <si>
    <t>dátum</t>
  </si>
  <si>
    <t>92.</t>
  </si>
  <si>
    <t>Čas na prípravu ponúk (pôvodný/ predĺžený)</t>
  </si>
  <si>
    <t xml:space="preserve"> od oznámenia, resp. výzvy na predkladanie ponúk do lehoty na predkladanie ponúk (uvedenej v pôvodnej výzve/ aj posunutej)</t>
  </si>
  <si>
    <t>dni</t>
  </si>
  <si>
    <t>93.</t>
  </si>
  <si>
    <t>Hodnotiace kritériá (na vyhodnotenie ponúk)</t>
  </si>
  <si>
    <t>uviesť aj váhy</t>
  </si>
  <si>
    <t>94.</t>
  </si>
  <si>
    <t>Počet predložených ponúk, v prípade užšej súťaže aj počet žiadostí o účasť</t>
  </si>
  <si>
    <t>95.</t>
  </si>
  <si>
    <t>Predpokladaná hodnota zákazky a rozpätie cien z ponúk uchádzačov, ktorí predložili ponuky</t>
  </si>
  <si>
    <t>uviesť najnižšiu a najvyššiu ponuku</t>
  </si>
  <si>
    <t>96.</t>
  </si>
  <si>
    <t xml:space="preserve">Dôvody vylúčenia uchádzačov/ záujemcov (ak k nemu došlo), a tiež odmietnutia žiadostí o účasť </t>
  </si>
  <si>
    <t>uviesť dôvody pre jednotlivých uchádzačov</t>
  </si>
  <si>
    <t>97.</t>
  </si>
  <si>
    <t>Trvanie vyhodnocovania ponúk - od predloženia ponúk do konečného zaslania informácie o výsledku vyhodnotenia ponúk</t>
  </si>
  <si>
    <t>98.</t>
  </si>
  <si>
    <t>Dĺžka trvania revíznych postupov VO (od predloženia prvotných dokumentov po právoplatné rozhodnutie)</t>
  </si>
  <si>
    <t>99.</t>
  </si>
  <si>
    <t>Dĺžka trvania kontroly Úradom pre VO (druhá ex-ante kontrola)</t>
  </si>
  <si>
    <t>100.</t>
  </si>
  <si>
    <t>Dátum podpisu zmluvy</t>
  </si>
  <si>
    <t>101.</t>
  </si>
  <si>
    <t>Termín oznámenia o začatí stavebných prác a odovzdania staveniska/ iný termín začatia prác na projekte</t>
  </si>
  <si>
    <t>Realizácia a zdroje financovania</t>
  </si>
  <si>
    <t>102.</t>
  </si>
  <si>
    <t>Projektantom odporúčaná lehota výstavby</t>
  </si>
  <si>
    <t>uviesť podľa DSP, prípadne DRS, ak je k dispozícii</t>
  </si>
  <si>
    <t>2 -12 mesiacov</t>
  </si>
  <si>
    <t>103.</t>
  </si>
  <si>
    <t xml:space="preserve">Objednávateľom navrhovaná lehota alebo zazmluvnená lehota výstavby </t>
  </si>
  <si>
    <t>mes.</t>
  </si>
  <si>
    <t>8</t>
  </si>
  <si>
    <t>104.</t>
  </si>
  <si>
    <t xml:space="preserve">Predpokladané financovanie ak je už známe </t>
  </si>
  <si>
    <t>z celkových investičných nákladov, odhadované % zdrojov EÚ, zdrojov ŠR a iných zdrojov - špecifikujte, nie z tzv. oprávnených výdavkov (85:15%) ale uviesť podiely jednotlivých zdrojov na krytí celkových výdavkov projektu</t>
  </si>
  <si>
    <t>85 % EÚ    15%  ŠR</t>
  </si>
  <si>
    <t>105.</t>
  </si>
  <si>
    <t xml:space="preserve">Zazmluvnené financovanie </t>
  </si>
  <si>
    <t>relevantné až po podpise zmluvy o NFP, - sumy a % zdrojov EÚ, spolufinancovania, ostatných zdrojov ŠR, príp. iných zdrojov z celkových zdrojov potrebných na realizáciu projektu, nielen z tzv. oprávnených výdavkov;  ak ide o fázovaný projekt, uviesť za 2. fázu aj za celý projekt</t>
  </si>
  <si>
    <t xml:space="preserve"> €, %</t>
  </si>
  <si>
    <t>106.</t>
  </si>
  <si>
    <t xml:space="preserve">Plánované alebo skutočné (ak už nastalo) začatie výstavby, resp. plnenia iného predmetu zmluvy </t>
  </si>
  <si>
    <t>ak už nastalo, tak presný dátum</t>
  </si>
  <si>
    <t>mesiac a rok</t>
  </si>
  <si>
    <t>04/2017</t>
  </si>
  <si>
    <t>107.</t>
  </si>
  <si>
    <t>predpokladané uvedenie do užívania/ pre ŽSR ukončenie stavby, aktualizácia polročne, uvádzať aj pôvodný aj aktualizovaný termín</t>
  </si>
  <si>
    <t>Užitočné linky k projektu</t>
  </si>
  <si>
    <t>108.</t>
  </si>
  <si>
    <t>Štúdia realizovateľnosti</t>
  </si>
  <si>
    <t>uviesť link</t>
  </si>
  <si>
    <t>109.</t>
  </si>
  <si>
    <t>Správa o hodnotení EIA</t>
  </si>
  <si>
    <t xml:space="preserve">link z enviroportálu, ak tam správa (staršia) nie je zverejnená, uviesť iný link na miesto zverejnenia (napr. na stránke MDV alebo prijímateľa) </t>
  </si>
  <si>
    <t>nebola spracovaná
stanovisko OÚ, odboru starostlivosti o ŽP, č. ŽP-2012/85-OPaK-Mu, zo dňa 16.1.2012
stanovisko OÚ, odboru starostlivosti o ŽP, č. OU-KM-OSZP-2015/000143, zo dňa 13.2.2015</t>
  </si>
  <si>
    <t>110.</t>
  </si>
  <si>
    <t xml:space="preserve">Dopravno-inžinierske podklady, resp. prognóza dopravy </t>
  </si>
  <si>
    <t>z najvyššej dostupnej projektovej dokumentácie pre konkrétny úsek resp. z CBA - zverejniť na webovom sídle prijímateľa alebo MDV a uviesť link</t>
  </si>
  <si>
    <t>111.</t>
  </si>
  <si>
    <t xml:space="preserve">Ekonomická správa </t>
  </si>
  <si>
    <t>z CBA, ak ešte nie je, tak z najvyššej dostupnej PD - zverejniť na webovom sídle prijímateľa alebo MDV a uviesť link</t>
  </si>
  <si>
    <t>112.</t>
  </si>
  <si>
    <t>Stanovisko ÚHP MF SR, ak ide o projekt, ktorého veľkosť vyžaduje takéto posúdenie</t>
  </si>
  <si>
    <t>link</t>
  </si>
  <si>
    <t>nespadá do posudzovania</t>
  </si>
  <si>
    <t>113.</t>
  </si>
  <si>
    <t>Hlavné mapy, resp. výkresy k projektu (celková situácia stavby, pozdĺžny profil)</t>
  </si>
  <si>
    <t>celková situácia stavby + pozdĺžny profil -  zverejniť na webovo sídle prijímateľa alebo MDV a uviesť link</t>
  </si>
  <si>
    <t>114.</t>
  </si>
  <si>
    <t>Oznámenie o verejnom obstarávaní, resp. profil zákazky</t>
  </si>
  <si>
    <t>115.</t>
  </si>
  <si>
    <t>Zmluva o dielo v CRZ (aj dodatky k zmluve a pokyny na zmenu)</t>
  </si>
  <si>
    <t>link, ak dodatky a pokyny na zmenu nie sú v CRZ uvedené pri pôvodnej zmluve, uviesť všetky relevantné linky</t>
  </si>
  <si>
    <t>116.</t>
  </si>
  <si>
    <t>Iné dôležité materiály/ prezentácie k projektu</t>
  </si>
  <si>
    <t>Modernizácia a rekonštrukcia mostov ciest I. triedy - II. etapa  v BB kraji</t>
  </si>
  <si>
    <t>Modernizácia a rekonštrukcia mostov ciest I. triedy - II. etapa v ZA a TN kraji</t>
  </si>
  <si>
    <t>Modernizácia a rekonštrukcia mostov ciest I. triedy - II. etapa v PSK a KSK</t>
  </si>
  <si>
    <t>Modernizácia a rekonštrukcia mostov ciest I. triedy - II. etapa v NR a TT kraji</t>
  </si>
  <si>
    <t>verejná súťaž</t>
  </si>
  <si>
    <t xml:space="preserve">cena </t>
  </si>
  <si>
    <t>1 598 135,42 - 2 011 775,65 (PHZ: 2 186 516,00)</t>
  </si>
  <si>
    <t>N/A</t>
  </si>
  <si>
    <t>14.7.2017/28.7.2017/4.8.2017</t>
  </si>
  <si>
    <t>31/45/52</t>
  </si>
  <si>
    <t>cena</t>
  </si>
  <si>
    <t>3 554 092,60 - 4 136 627,86 (PHZ: 4 987 068,00)</t>
  </si>
  <si>
    <t>2 276 839,66 - 2 837 181,12 (PHZ: 3 761 700,00)</t>
  </si>
  <si>
    <t>20.6.2017/3.7.2017/31.7.2017</t>
  </si>
  <si>
    <t>27/40/68</t>
  </si>
  <si>
    <t>PHZ: 12 172 000,00</t>
  </si>
  <si>
    <t>Prebieha 2. ex-ante kontrola</t>
  </si>
  <si>
    <t>21.5.2018 odovzdanie staveniska</t>
  </si>
  <si>
    <t>vynaložené = zaplatené, uviesť dátum poslednej aktualizácie napr. do 30. 6. 2019</t>
  </si>
  <si>
    <t>ŽILINA  ZoD 3 540 92,60 €, ZoD + Dodatky 3 568 482,37 € bez DPH</t>
  </si>
  <si>
    <t>PD +MPV k 31.6.2019 za IVSC Žilina 179 474,-  € ( s DPH)</t>
  </si>
  <si>
    <t>PD +MPV k 31.6.2019 za IVSC Žilina 44 885,-  € ( s DPH)</t>
  </si>
  <si>
    <t xml:space="preserve">Plánované uvedenie do užívania, resp. dodania celého plnenia zmluvy </t>
  </si>
  <si>
    <t>Lehota výstavby je stanovená samostatne pre jednotlivé mosty</t>
  </si>
  <si>
    <t>BB  vysúťažená ZoD 1 598 135,42 € bez DPH                                                                    celkové stavebné práce s  dodatok č. 3 boli v sume 1 917 762,50 € bez DPH</t>
  </si>
  <si>
    <t>IVSC BB 04/2017</t>
  </si>
  <si>
    <t>IVSC BB 09/2018</t>
  </si>
  <si>
    <t>IVSC BB    Lehota výstavby bola stanovená samostatne pre jednotlivé mosty</t>
  </si>
  <si>
    <t>11.4.2017 odovzdanie staveniska pre prvý most "I/72 Rimavské Brezovo - most ev. č. 72-009" pri každom mostnom objekte sa stavenisko odovzdávalo samostatne</t>
  </si>
  <si>
    <t>132979,55 s DPH za IVSC KE</t>
  </si>
  <si>
    <t>20.2.2018 odovzdanie staveniska</t>
  </si>
  <si>
    <t xml:space="preserve">Predpokladané stavebné náklady,  bez rezervy na nepredvídateľné výdavky </t>
  </si>
  <si>
    <t xml:space="preserve">    z toho náklady na objekty obsluhujúce dlhšiu časť koridoru, nielen samotný úsek</t>
  </si>
  <si>
    <t>PD +MPV k 31.12.2019 za IVSC Žilina ( s DPH)</t>
  </si>
  <si>
    <t>https://www.uvo.gov.sk/vyhladavanie-zakaziek/detail/oznamenia/402074
https://www.uvo.gov.sk/vestnik/oznamenie/detail/381185?page=1&amp;limit=20&amp;sort=datumZverejnenia&amp;sort-dir=DESC&amp;ext=0&amp;cisloOznamenia=&amp;text=Moderniz%C3%A1cia+a+rekon%C5%A1trukcia+mostov+ciest&amp;year=0&amp;dzOd=&amp;dzDo=&amp;cvestnik=&amp;doznamenia=-1&amp;dzakazky=-1&amp;dpostupu=-1&amp;mdodania=&amp;kcpv=&amp;opb=&amp;szfeu=&amp;flimit=-1&amp;nobstaravatel=&amp;ndodavatel=&amp;nzakazky=&amp;zahrna
https://www.uvo.gov.sk/vestnik/oznamenie/detail/342228?page=1&amp;limit=20&amp;sort=datumZverejnenia&amp;sort-dir=DESC&amp;ext=0&amp;cisloOznamenia=&amp;text=&amp;year=0&amp;dzOd=&amp;dzDo=&amp;cvestnik=&amp;doznamenia=-1&amp;dzakazky=-1&amp;dpostupu=-1&amp;mdodania=&amp;kcpv=&amp;opb=&amp;szfeu=&amp;flimit=-1&amp;nobstaravatel=&amp;nzakazky=
https://www.uvo.gov.sk/vestnik/oznamenie/detail/412678?page=1&amp;limit=20&amp;sort=datumZverejnenia&amp;sort-dir=DESC&amp;ext=0&amp;cisloOznamenia=&amp;text=&amp;year=0&amp;dzOd=&amp;dzDo=&amp;cvestnik=&amp;doznamenia=-1&amp;dzakazky=-1&amp;dpostupu=-1&amp;mdodania=&amp;kcpv=&amp;opb=&amp;szfeu=&amp;flimit=-1&amp;nobstaravatel=&amp;nzakazky=
https://www.uvo.gov.sk/vestnik/oznamenie/detail/398769?page=1&amp;limit=20&amp;sort=datumZverejnenia&amp;sort-dir=DESC&amp;ext=0&amp;cisloOznamenia=&amp;text=&amp;year=0&amp;dzOd=&amp;dzDo=&amp;cvestnik=&amp;doznamenia=-1&amp;dzakazky=-1&amp;dpostupu=-1&amp;mdodania=&amp;kcpv=&amp;opb=&amp;szfeu=&amp;flimit=-1&amp;nobstaravatel=&amp;nzakazky=</t>
  </si>
  <si>
    <t>http://www.crz.gov.sk/index.php?ID=3293681&amp;l=sk
https://www.crz.gov.sk/index.php?ID=3445890&amp;l=sk
https://www.crz.gov.sk/index.php?ID=2797075&amp;l=sk
https://www.crz.gov.sk/index.php?ID=3896080&amp;l=sk</t>
  </si>
  <si>
    <t>https://www.opii.gov.sk/strategicke-dokumenty/studie-realizovatelnosti</t>
  </si>
  <si>
    <t>5/2019, 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</si>
</sst>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1]"/>
    <numFmt numFmtId="165" formatCode="#,##0.00\ [$€-1];[Red]\-#,##0.00\ [$€-1]"/>
    <numFmt numFmtId="166" formatCode="#,##0\ [$€-1];[Red]\-#,##0\ [$€-1]"/>
    <numFmt numFmtId="167" formatCode="#,##0.00\ &quot;EUR&quot;"/>
  </numFmts>
  <fonts count="32" x14ac:knownFonts="1">
    <font>
      <sz val="11"/>
      <color theme="1"/>
      <name val="Calibri"/>
      <family val="2"/>
      <charset val="238"/>
      <scheme val="minor"/>
    </font>
    <font>
      <b/>
      <sz val="14"/>
      <color theme="1"/>
      <name val="Arial"/>
      <family val="2"/>
      <charset val="238"/>
    </font>
    <font>
      <sz val="14"/>
      <color theme="1"/>
      <name val="Arial"/>
      <family val="2"/>
      <charset val="238"/>
    </font>
    <font>
      <sz val="11"/>
      <color theme="1"/>
      <name val="Arial"/>
      <family val="2"/>
      <charset val="238"/>
    </font>
    <font>
      <sz val="10"/>
      <color theme="1"/>
      <name val="Arial"/>
      <family val="2"/>
      <charset val="238"/>
    </font>
    <font>
      <sz val="11"/>
      <name val="Arial"/>
      <family val="2"/>
      <charset val="238"/>
    </font>
    <font>
      <b/>
      <sz val="12"/>
      <color theme="1"/>
      <name val="Arial"/>
      <family val="2"/>
      <charset val="238"/>
    </font>
    <font>
      <b/>
      <sz val="16"/>
      <color theme="1"/>
      <name val="Arial"/>
      <family val="2"/>
      <charset val="238"/>
    </font>
    <font>
      <b/>
      <sz val="18"/>
      <color theme="1"/>
      <name val="Arial"/>
      <family val="2"/>
      <charset val="238"/>
    </font>
    <font>
      <sz val="14"/>
      <color rgb="FF7030A0"/>
      <name val="Arial"/>
      <family val="2"/>
      <charset val="238"/>
    </font>
    <font>
      <sz val="11"/>
      <color rgb="FF7030A0"/>
      <name val="Arial"/>
      <family val="2"/>
      <charset val="238"/>
    </font>
    <font>
      <sz val="10"/>
      <name val="Arial"/>
      <family val="2"/>
      <charset val="238"/>
    </font>
    <font>
      <b/>
      <sz val="11"/>
      <color theme="1"/>
      <name val="Arial"/>
      <family val="2"/>
      <charset val="238"/>
    </font>
    <font>
      <sz val="14"/>
      <name val="Arial"/>
      <family val="2"/>
      <charset val="238"/>
    </font>
    <font>
      <sz val="14"/>
      <color theme="1" tint="0.499984740745262"/>
      <name val="Arial"/>
      <family val="2"/>
      <charset val="238"/>
    </font>
    <font>
      <sz val="11"/>
      <color rgb="FFFF0000"/>
      <name val="Arial"/>
      <family val="2"/>
      <charset val="238"/>
    </font>
    <font>
      <sz val="11"/>
      <color theme="0"/>
      <name val="Arial"/>
      <family val="2"/>
      <charset val="238"/>
    </font>
    <font>
      <sz val="12"/>
      <color theme="1"/>
      <name val="Arial"/>
      <family val="2"/>
      <charset val="238"/>
    </font>
    <font>
      <strike/>
      <sz val="10"/>
      <color theme="1"/>
      <name val="Arial"/>
      <family val="2"/>
      <charset val="238"/>
    </font>
    <font>
      <sz val="10"/>
      <color rgb="FF7030A0"/>
      <name val="Arial"/>
      <family val="2"/>
      <charset val="238"/>
    </font>
    <font>
      <sz val="12"/>
      <name val="Arial"/>
      <family val="2"/>
      <charset val="238"/>
    </font>
    <font>
      <sz val="14"/>
      <color theme="1" tint="0.34998626667073579"/>
      <name val="Arial"/>
      <family val="2"/>
      <charset val="238"/>
    </font>
    <font>
      <u/>
      <sz val="11"/>
      <color theme="10"/>
      <name val="Calibri"/>
      <family val="2"/>
      <charset val="238"/>
      <scheme val="minor"/>
    </font>
    <font>
      <sz val="11"/>
      <color theme="8" tint="-0.249977111117893"/>
      <name val="Arial"/>
      <family val="2"/>
      <charset val="238"/>
    </font>
    <font>
      <u/>
      <sz val="11"/>
      <color theme="10"/>
      <name val="Arial"/>
      <family val="2"/>
      <charset val="238"/>
    </font>
    <font>
      <strike/>
      <sz val="10"/>
      <name val="Arial"/>
      <family val="2"/>
      <charset val="238"/>
    </font>
    <font>
      <sz val="11"/>
      <name val="Calibri"/>
      <family val="2"/>
      <charset val="238"/>
      <scheme val="minor"/>
    </font>
    <font>
      <sz val="11"/>
      <name val="Calibri"/>
      <family val="2"/>
      <charset val="238"/>
    </font>
    <font>
      <b/>
      <sz val="11"/>
      <name val="Arial"/>
      <family val="2"/>
      <charset val="238"/>
    </font>
    <font>
      <b/>
      <sz val="10"/>
      <name val="Arial"/>
      <family val="2"/>
      <charset val="238"/>
    </font>
    <font>
      <b/>
      <sz val="18"/>
      <name val="Arial"/>
      <family val="2"/>
      <charset val="238"/>
    </font>
    <font>
      <sz val="11"/>
      <color rgb="FFFF0000"/>
      <name val="Calibri"/>
      <family val="2"/>
      <charset val="238"/>
      <scheme val="minor"/>
    </font>
  </fonts>
  <fills count="6">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xf numFmtId="0" fontId="1" fillId="0" borderId="0" xfId="0" applyFont="1"/>
    <xf numFmtId="0" fontId="2" fillId="0" borderId="0" xfId="0" applyFont="1" applyAlignment="1">
      <alignment horizontal="center" vertical="top" wrapText="1"/>
    </xf>
    <xf numFmtId="14" fontId="3" fillId="0" borderId="0" xfId="0" applyNumberFormat="1" applyFont="1" applyAlignment="1">
      <alignment vertical="top" wrapText="1"/>
    </xf>
    <xf numFmtId="0" fontId="4" fillId="0" borderId="0" xfId="0" applyFont="1" applyBorder="1" applyAlignment="1">
      <alignment horizontal="center"/>
    </xf>
    <xf numFmtId="0" fontId="3" fillId="0" borderId="0" xfId="0" applyFont="1" applyFill="1" applyBorder="1" applyAlignment="1">
      <alignment vertical="top"/>
    </xf>
    <xf numFmtId="0" fontId="5" fillId="0" borderId="0" xfId="0" applyFont="1" applyBorder="1" applyAlignment="1">
      <alignment vertical="top" wrapText="1"/>
    </xf>
    <xf numFmtId="0" fontId="6" fillId="0" borderId="0" xfId="0" applyFont="1"/>
    <xf numFmtId="0" fontId="3" fillId="0" borderId="0" xfId="0" applyFont="1" applyAlignment="1">
      <alignment vertical="top" wrapText="1"/>
    </xf>
    <xf numFmtId="0" fontId="4" fillId="0" borderId="0" xfId="0" applyFont="1" applyAlignment="1">
      <alignment horizontal="center"/>
    </xf>
    <xf numFmtId="0" fontId="12" fillId="0" borderId="7" xfId="0" applyFont="1" applyFill="1" applyBorder="1" applyAlignment="1">
      <alignment horizontal="center" vertical="top" wrapText="1"/>
    </xf>
    <xf numFmtId="0" fontId="12" fillId="0" borderId="6" xfId="0" applyFont="1" applyFill="1" applyBorder="1" applyAlignment="1">
      <alignment horizontal="center" vertical="top" wrapText="1"/>
    </xf>
    <xf numFmtId="0" fontId="4" fillId="0" borderId="5" xfId="0" applyFont="1" applyBorder="1" applyAlignment="1">
      <alignment horizontal="center" vertical="top"/>
    </xf>
    <xf numFmtId="0" fontId="2" fillId="0"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4" fillId="0" borderId="5" xfId="0" applyFont="1" applyFill="1" applyBorder="1" applyAlignment="1">
      <alignment horizontal="center" vertical="top"/>
    </xf>
    <xf numFmtId="0" fontId="5" fillId="0" borderId="5" xfId="0" applyFont="1" applyFill="1" applyBorder="1" applyAlignment="1">
      <alignment horizontal="center" vertical="top" wrapText="1"/>
    </xf>
    <xf numFmtId="0" fontId="4" fillId="0" borderId="6" xfId="0" applyFont="1" applyBorder="1" applyAlignment="1">
      <alignment horizontal="center" vertical="top"/>
    </xf>
    <xf numFmtId="0" fontId="3" fillId="4" borderId="5" xfId="0" applyFont="1" applyFill="1" applyBorder="1" applyAlignment="1">
      <alignment horizontal="center" vertical="top" wrapText="1"/>
    </xf>
    <xf numFmtId="0" fontId="3" fillId="0" borderId="5" xfId="0" applyFont="1" applyFill="1" applyBorder="1" applyAlignment="1">
      <alignment horizontal="center" vertical="center" wrapText="1"/>
    </xf>
    <xf numFmtId="0" fontId="13" fillId="0" borderId="5" xfId="0" applyFont="1" applyFill="1" applyBorder="1" applyAlignment="1">
      <alignment horizontal="center" vertical="top" wrapText="1"/>
    </xf>
    <xf numFmtId="3"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2" fillId="4" borderId="5" xfId="0" applyFont="1" applyFill="1" applyBorder="1" applyAlignment="1">
      <alignment horizontal="center" vertical="top" wrapText="1"/>
    </xf>
    <xf numFmtId="9" fontId="3"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top" wrapText="1"/>
    </xf>
    <xf numFmtId="0" fontId="3" fillId="0" borderId="5" xfId="0" applyFont="1" applyFill="1" applyBorder="1" applyAlignment="1">
      <alignment horizontal="center" vertical="top"/>
    </xf>
    <xf numFmtId="0" fontId="3" fillId="0" borderId="5" xfId="0" applyFont="1" applyBorder="1" applyAlignment="1">
      <alignment horizontal="center" vertical="center"/>
    </xf>
    <xf numFmtId="3" fontId="3" fillId="0" borderId="5" xfId="0" applyNumberFormat="1" applyFont="1" applyFill="1" applyBorder="1" applyAlignment="1">
      <alignment horizontal="center" vertical="center"/>
    </xf>
    <xf numFmtId="0" fontId="13" fillId="4" borderId="5" xfId="0" applyFont="1" applyFill="1" applyBorder="1" applyAlignment="1">
      <alignment horizontal="center" vertical="top" wrapText="1"/>
    </xf>
    <xf numFmtId="0" fontId="5" fillId="4" borderId="5" xfId="0" applyFont="1" applyFill="1" applyBorder="1" applyAlignment="1">
      <alignment horizontal="center" vertical="top" wrapText="1"/>
    </xf>
    <xf numFmtId="0" fontId="4" fillId="0" borderId="5" xfId="0" applyFont="1" applyBorder="1" applyAlignment="1">
      <alignment horizontal="center" vertical="top" wrapText="1"/>
    </xf>
    <xf numFmtId="4" fontId="3" fillId="0" borderId="5" xfId="0" applyNumberFormat="1" applyFont="1" applyFill="1" applyBorder="1" applyAlignment="1">
      <alignment horizontal="center" vertical="center"/>
    </xf>
    <xf numFmtId="0" fontId="15" fillId="4" borderId="5" xfId="0" applyFont="1" applyFill="1" applyBorder="1" applyAlignment="1">
      <alignment horizontal="center" vertical="top" wrapText="1"/>
    </xf>
    <xf numFmtId="0" fontId="10" fillId="4" borderId="5" xfId="0" applyFont="1" applyFill="1" applyBorder="1" applyAlignment="1">
      <alignment horizontal="center" vertical="top" wrapText="1"/>
    </xf>
    <xf numFmtId="4" fontId="3" fillId="0" borderId="5" xfId="0" applyNumberFormat="1" applyFont="1" applyFill="1" applyBorder="1" applyAlignment="1">
      <alignment horizontal="center" vertical="center" wrapText="1"/>
    </xf>
    <xf numFmtId="0" fontId="11" fillId="0" borderId="5" xfId="0" applyFont="1" applyBorder="1" applyAlignment="1">
      <alignment horizontal="center" vertical="top"/>
    </xf>
    <xf numFmtId="0" fontId="16" fillId="4" borderId="5" xfId="0" applyFont="1" applyFill="1" applyBorder="1" applyAlignment="1">
      <alignment horizontal="center" vertical="top" wrapText="1"/>
    </xf>
    <xf numFmtId="0" fontId="5" fillId="0" borderId="5" xfId="0" applyFont="1" applyFill="1" applyBorder="1" applyAlignment="1">
      <alignment horizontal="center" vertical="center"/>
    </xf>
    <xf numFmtId="0" fontId="15" fillId="0" borderId="5" xfId="0" applyFont="1" applyFill="1" applyBorder="1" applyAlignment="1">
      <alignment horizontal="center" vertical="top" wrapText="1"/>
    </xf>
    <xf numFmtId="0" fontId="3" fillId="0" borderId="5" xfId="0" applyFont="1" applyFill="1" applyBorder="1" applyAlignment="1">
      <alignment horizontal="left" vertical="top" wrapText="1"/>
    </xf>
    <xf numFmtId="9" fontId="3" fillId="0" borderId="5" xfId="0" applyNumberFormat="1" applyFont="1" applyFill="1" applyBorder="1" applyAlignment="1">
      <alignment horizontal="center" vertical="center"/>
    </xf>
    <xf numFmtId="0" fontId="17" fillId="4" borderId="5" xfId="0"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165" fontId="3" fillId="0" borderId="5" xfId="0" applyNumberFormat="1" applyFont="1" applyFill="1" applyBorder="1" applyAlignment="1">
      <alignment horizontal="center" vertical="top" wrapText="1"/>
    </xf>
    <xf numFmtId="0" fontId="9" fillId="4" borderId="5" xfId="0" applyFont="1" applyFill="1" applyBorder="1" applyAlignment="1">
      <alignment horizontal="center" vertical="top" wrapText="1"/>
    </xf>
    <xf numFmtId="0" fontId="19" fillId="0" borderId="5" xfId="0" applyFont="1" applyBorder="1" applyAlignment="1">
      <alignment horizontal="center" vertical="top"/>
    </xf>
    <xf numFmtId="165" fontId="0" fillId="0" borderId="0" xfId="0" applyNumberFormat="1" applyAlignment="1">
      <alignment horizontal="center" vertical="top"/>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11" fillId="4" borderId="5" xfId="0" applyFont="1" applyFill="1" applyBorder="1" applyAlignment="1">
      <alignment horizontal="center" vertical="top" wrapText="1"/>
    </xf>
    <xf numFmtId="0" fontId="20" fillId="0" borderId="5" xfId="0" applyFont="1" applyFill="1" applyBorder="1" applyAlignment="1">
      <alignment horizontal="center" vertical="top" wrapText="1"/>
    </xf>
    <xf numFmtId="0" fontId="17" fillId="0" borderId="0" xfId="0" applyFont="1" applyAlignment="1">
      <alignment horizontal="center" vertical="top" wrapText="1"/>
    </xf>
    <xf numFmtId="0" fontId="11" fillId="0" borderId="5" xfId="0" applyFont="1" applyFill="1" applyBorder="1" applyAlignment="1">
      <alignment horizontal="center" vertical="top"/>
    </xf>
    <xf numFmtId="0" fontId="4" fillId="4" borderId="5" xfId="0" applyFont="1" applyFill="1" applyBorder="1" applyAlignment="1">
      <alignment horizontal="center" vertical="top" wrapText="1"/>
    </xf>
    <xf numFmtId="0" fontId="3" fillId="4" borderId="6" xfId="0" applyFont="1" applyFill="1" applyBorder="1" applyAlignment="1">
      <alignment horizontal="center" vertical="center" wrapText="1"/>
    </xf>
    <xf numFmtId="0" fontId="18" fillId="0" borderId="5" xfId="0" applyFont="1" applyBorder="1" applyAlignment="1">
      <alignment horizontal="center" vertical="top"/>
    </xf>
    <xf numFmtId="164" fontId="3" fillId="0" borderId="5" xfId="0" applyNumberFormat="1" applyFont="1" applyFill="1" applyBorder="1" applyAlignment="1">
      <alignment horizontal="center" vertical="top"/>
    </xf>
    <xf numFmtId="10" fontId="10" fillId="0" borderId="5" xfId="0" applyNumberFormat="1" applyFont="1" applyFill="1" applyBorder="1" applyAlignment="1">
      <alignment horizontal="center" vertical="top" wrapText="1"/>
    </xf>
    <xf numFmtId="3" fontId="4" fillId="0" borderId="5" xfId="0" applyNumberFormat="1" applyFont="1" applyFill="1" applyBorder="1" applyAlignment="1">
      <alignment horizontal="center" vertical="top" wrapText="1"/>
    </xf>
    <xf numFmtId="10" fontId="3" fillId="0" borderId="5" xfId="0" applyNumberFormat="1" applyFont="1" applyFill="1" applyBorder="1" applyAlignment="1">
      <alignment horizontal="center" vertical="top" wrapText="1"/>
    </xf>
    <xf numFmtId="10" fontId="3" fillId="0" borderId="5" xfId="0" applyNumberFormat="1" applyFont="1" applyFill="1" applyBorder="1" applyAlignment="1">
      <alignment horizontal="center" vertical="top"/>
    </xf>
    <xf numFmtId="14" fontId="5" fillId="0" borderId="5" xfId="0" applyNumberFormat="1" applyFont="1" applyFill="1" applyBorder="1" applyAlignment="1">
      <alignment horizontal="center" vertical="top" wrapText="1"/>
    </xf>
    <xf numFmtId="0" fontId="3" fillId="0" borderId="0" xfId="0" applyFont="1" applyBorder="1"/>
    <xf numFmtId="0" fontId="5"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22" fillId="0" borderId="5" xfId="1" applyFill="1" applyBorder="1" applyAlignment="1">
      <alignment horizontal="center" vertical="top" wrapText="1"/>
    </xf>
    <xf numFmtId="0" fontId="23" fillId="0" borderId="5" xfId="0" applyFont="1" applyFill="1" applyBorder="1" applyAlignment="1">
      <alignment horizontal="center" vertical="top" wrapText="1"/>
    </xf>
    <xf numFmtId="0" fontId="24" fillId="0" borderId="5" xfId="1" applyFont="1" applyFill="1" applyBorder="1" applyAlignment="1">
      <alignment horizontal="center" vertical="top" wrapText="1"/>
    </xf>
    <xf numFmtId="0" fontId="5" fillId="0" borderId="5" xfId="0" applyNumberFormat="1" applyFont="1" applyFill="1" applyBorder="1" applyAlignment="1">
      <alignment horizontal="center" vertical="top" wrapText="1"/>
    </xf>
    <xf numFmtId="0" fontId="24" fillId="0" borderId="0" xfId="1" applyFont="1" applyBorder="1" applyAlignment="1">
      <alignment horizontal="left" vertical="center" wrapText="1"/>
    </xf>
    <xf numFmtId="0" fontId="3" fillId="0" borderId="0" xfId="0" applyFont="1" applyBorder="1" applyAlignment="1">
      <alignment horizontal="center" vertical="top" wrapText="1"/>
    </xf>
    <xf numFmtId="0" fontId="3" fillId="0" borderId="0" xfId="0" applyFont="1" applyBorder="1" applyAlignment="1">
      <alignment vertical="top" wrapText="1"/>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3" fillId="4" borderId="5" xfId="0" applyNumberFormat="1" applyFont="1" applyFill="1" applyBorder="1" applyAlignment="1">
      <alignment horizontal="center" vertical="center"/>
    </xf>
    <xf numFmtId="0" fontId="3" fillId="5" borderId="5" xfId="0" applyFont="1" applyFill="1" applyBorder="1" applyAlignment="1">
      <alignment horizontal="center" vertical="center"/>
    </xf>
    <xf numFmtId="0" fontId="0" fillId="5" borderId="5" xfId="0" applyFill="1" applyBorder="1" applyAlignment="1">
      <alignment vertical="center"/>
    </xf>
    <xf numFmtId="49" fontId="5" fillId="0" borderId="5" xfId="0" applyNumberFormat="1" applyFont="1" applyFill="1" applyBorder="1" applyAlignment="1">
      <alignment horizontal="center" vertical="center"/>
    </xf>
    <xf numFmtId="0" fontId="25" fillId="0" borderId="5" xfId="0" applyFont="1" applyBorder="1" applyAlignment="1">
      <alignment horizontal="center" vertical="top"/>
    </xf>
    <xf numFmtId="0" fontId="26" fillId="0" borderId="0" xfId="0" applyFont="1"/>
    <xf numFmtId="0" fontId="26" fillId="0" borderId="0" xfId="0" applyFont="1" applyAlignment="1">
      <alignment horizontal="center"/>
    </xf>
    <xf numFmtId="166" fontId="5" fillId="0" borderId="5" xfId="0" applyNumberFormat="1" applyFont="1" applyFill="1" applyBorder="1" applyAlignment="1">
      <alignment horizontal="center" vertical="top"/>
    </xf>
    <xf numFmtId="164" fontId="5" fillId="0" borderId="5" xfId="0" applyNumberFormat="1" applyFont="1" applyFill="1" applyBorder="1" applyAlignment="1">
      <alignment horizontal="center" vertical="top"/>
    </xf>
    <xf numFmtId="4" fontId="5" fillId="0" borderId="5" xfId="0" applyNumberFormat="1" applyFont="1" applyFill="1" applyBorder="1" applyAlignment="1">
      <alignment horizontal="center" vertical="top"/>
    </xf>
    <xf numFmtId="0" fontId="5" fillId="0" borderId="5" xfId="0" applyFont="1" applyFill="1" applyBorder="1" applyAlignment="1">
      <alignment horizontal="center" vertical="center" wrapText="1"/>
    </xf>
    <xf numFmtId="164" fontId="5" fillId="0" borderId="5" xfId="0" applyNumberFormat="1"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167" fontId="26" fillId="0" borderId="0" xfId="0" applyNumberFormat="1" applyFont="1" applyAlignment="1">
      <alignment horizontal="center"/>
    </xf>
    <xf numFmtId="4" fontId="26" fillId="0" borderId="0" xfId="0" applyNumberFormat="1" applyFont="1" applyAlignment="1">
      <alignment horizontal="center"/>
    </xf>
    <xf numFmtId="14" fontId="28" fillId="0" borderId="5" xfId="0" applyNumberFormat="1" applyFont="1" applyFill="1" applyBorder="1" applyAlignment="1">
      <alignment vertical="center" wrapText="1"/>
    </xf>
    <xf numFmtId="14" fontId="29" fillId="0" borderId="3" xfId="0" applyNumberFormat="1" applyFont="1" applyFill="1" applyBorder="1" applyAlignment="1">
      <alignment horizontal="center" vertical="center" wrapText="1"/>
    </xf>
    <xf numFmtId="14" fontId="26" fillId="0" borderId="5" xfId="0" applyNumberFormat="1" applyFont="1" applyBorder="1" applyAlignment="1">
      <alignment horizontal="center" vertical="center"/>
    </xf>
    <xf numFmtId="49" fontId="5" fillId="0" borderId="5" xfId="0" applyNumberFormat="1" applyFont="1" applyFill="1" applyBorder="1" applyAlignment="1">
      <alignment horizontal="center" vertical="center" wrapText="1"/>
    </xf>
    <xf numFmtId="0" fontId="26" fillId="0" borderId="0" xfId="0" applyFont="1" applyAlignment="1">
      <alignment wrapText="1"/>
    </xf>
    <xf numFmtId="17" fontId="26" fillId="0" borderId="0" xfId="0" applyNumberFormat="1" applyFont="1" applyAlignment="1">
      <alignment horizontal="center" wrapText="1"/>
    </xf>
    <xf numFmtId="14" fontId="29" fillId="0" borderId="14" xfId="0" applyNumberFormat="1" applyFont="1" applyFill="1" applyBorder="1" applyAlignment="1">
      <alignment horizontal="center" vertical="center" wrapText="1"/>
    </xf>
    <xf numFmtId="0" fontId="27" fillId="0" borderId="0" xfId="0" applyFont="1" applyAlignment="1">
      <alignment vertical="center" wrapText="1"/>
    </xf>
    <xf numFmtId="0" fontId="31" fillId="0" borderId="0" xfId="0" applyFont="1" applyAlignment="1">
      <alignment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30" fillId="3" borderId="11" xfId="0" applyFont="1" applyFill="1" applyBorder="1" applyAlignment="1">
      <alignment horizontal="center" vertical="center"/>
    </xf>
    <xf numFmtId="0" fontId="30" fillId="3" borderId="12" xfId="0" applyFont="1" applyFill="1" applyBorder="1" applyAlignment="1">
      <alignment horizontal="center" vertical="center"/>
    </xf>
    <xf numFmtId="0" fontId="30" fillId="3" borderId="13"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4" fillId="0" borderId="7" xfId="0" applyFont="1" applyBorder="1" applyAlignment="1">
      <alignment horizontal="center" vertical="top"/>
    </xf>
    <xf numFmtId="0" fontId="4" fillId="0" borderId="6" xfId="0" applyFont="1" applyBorder="1" applyAlignment="1">
      <alignment horizontal="center" vertical="top"/>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top" wrapText="1"/>
    </xf>
    <xf numFmtId="0" fontId="4" fillId="0" borderId="7" xfId="0" applyFont="1" applyFill="1" applyBorder="1" applyAlignment="1">
      <alignment horizontal="center" vertical="top"/>
    </xf>
    <xf numFmtId="0" fontId="4" fillId="0" borderId="6" xfId="0" applyFont="1" applyFill="1" applyBorder="1" applyAlignment="1">
      <alignment horizontal="center" vertical="top"/>
    </xf>
    <xf numFmtId="0" fontId="7" fillId="2" borderId="1" xfId="0" applyFont="1" applyFill="1" applyBorder="1" applyAlignment="1">
      <alignment horizontal="center" vertical="top" wrapText="1"/>
    </xf>
    <xf numFmtId="0" fontId="7" fillId="2" borderId="3" xfId="0" applyFont="1" applyFill="1" applyBorder="1" applyAlignment="1">
      <alignment horizontal="center" vertical="top" wrapText="1"/>
    </xf>
  </cellXfs>
  <cellStyles count="2">
    <cellStyle name="Hypertextové prepojenie" xfId="1" builtinId="8"/>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ii.gov.sk/strategicke-dokumenty/studie-realizovatelnosti" TargetMode="External"/><Relationship Id="rId1" Type="http://schemas.openxmlformats.org/officeDocument/2006/relationships/hyperlink" Target="https://www.uvo.gov.sk/vyhladavanie-zakaziek/detail/oznamenia/4020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topLeftCell="A91" zoomScale="90" zoomScaleNormal="90" workbookViewId="0">
      <selection activeCell="F96" sqref="F96"/>
    </sheetView>
  </sheetViews>
  <sheetFormatPr defaultRowHeight="15" x14ac:dyDescent="0.25"/>
  <cols>
    <col min="1" max="1" width="7.42578125" style="5" customWidth="1"/>
    <col min="2" max="2" width="37" style="72" customWidth="1"/>
    <col min="3" max="3" width="48.28515625" style="6" customWidth="1"/>
    <col min="4" max="4" width="12.28515625" style="71" customWidth="1"/>
    <col min="5" max="5" width="79.42578125" customWidth="1"/>
    <col min="6" max="6" width="32.42578125" customWidth="1"/>
    <col min="7" max="7" width="20.7109375" customWidth="1"/>
    <col min="8" max="8" width="73.7109375" bestFit="1" customWidth="1"/>
    <col min="9" max="9" width="69" bestFit="1" customWidth="1"/>
  </cols>
  <sheetData>
    <row r="1" spans="1:5" ht="18" x14ac:dyDescent="0.25">
      <c r="A1" s="1"/>
      <c r="B1" s="2" t="s">
        <v>0</v>
      </c>
      <c r="C1" s="3">
        <v>43374</v>
      </c>
      <c r="D1" s="4"/>
      <c r="E1" s="5"/>
    </row>
    <row r="2" spans="1:5" ht="18" x14ac:dyDescent="0.25">
      <c r="A2" s="7"/>
      <c r="B2" s="2" t="s">
        <v>1</v>
      </c>
      <c r="C2" s="3">
        <v>44736</v>
      </c>
      <c r="D2" s="4"/>
      <c r="E2" s="5"/>
    </row>
    <row r="3" spans="1:5" ht="18.75" thickBot="1" x14ac:dyDescent="0.3">
      <c r="A3" s="9"/>
      <c r="B3" s="2"/>
      <c r="C3" s="8"/>
      <c r="D3" s="4"/>
      <c r="E3" s="5"/>
    </row>
    <row r="4" spans="1:5" ht="15" customHeight="1" x14ac:dyDescent="0.25">
      <c r="A4" s="119" t="s">
        <v>2</v>
      </c>
      <c r="B4" s="119" t="s">
        <v>3</v>
      </c>
      <c r="C4" s="119" t="s">
        <v>4</v>
      </c>
      <c r="D4" s="109" t="s">
        <v>5</v>
      </c>
      <c r="E4" s="109" t="s">
        <v>6</v>
      </c>
    </row>
    <row r="5" spans="1:5" ht="30.75" customHeight="1" thickBot="1" x14ac:dyDescent="0.3">
      <c r="A5" s="120"/>
      <c r="B5" s="120"/>
      <c r="C5" s="120"/>
      <c r="D5" s="110"/>
      <c r="E5" s="110"/>
    </row>
    <row r="6" spans="1:5" ht="23.25" x14ac:dyDescent="0.25">
      <c r="A6" s="106" t="s">
        <v>7</v>
      </c>
      <c r="B6" s="107"/>
      <c r="C6" s="107"/>
      <c r="D6" s="107"/>
      <c r="E6" s="108"/>
    </row>
    <row r="7" spans="1:5" ht="18" customHeight="1" x14ac:dyDescent="0.25">
      <c r="A7" s="111" t="s">
        <v>8</v>
      </c>
      <c r="B7" s="113" t="s">
        <v>9</v>
      </c>
      <c r="C7" s="115"/>
      <c r="D7" s="117"/>
      <c r="E7" s="10" t="s">
        <v>10</v>
      </c>
    </row>
    <row r="8" spans="1:5" ht="18" customHeight="1" x14ac:dyDescent="0.25">
      <c r="A8" s="112"/>
      <c r="B8" s="114"/>
      <c r="C8" s="116"/>
      <c r="D8" s="118"/>
      <c r="E8" s="11"/>
    </row>
    <row r="9" spans="1:5" ht="42.75" x14ac:dyDescent="0.25">
      <c r="A9" s="12" t="s">
        <v>11</v>
      </c>
      <c r="B9" s="13" t="s">
        <v>12</v>
      </c>
      <c r="C9" s="14" t="s">
        <v>13</v>
      </c>
      <c r="D9" s="15"/>
      <c r="E9" s="16" t="s">
        <v>14</v>
      </c>
    </row>
    <row r="10" spans="1:5" ht="242.25" x14ac:dyDescent="0.25">
      <c r="A10" s="12" t="s">
        <v>15</v>
      </c>
      <c r="B10" s="13" t="s">
        <v>16</v>
      </c>
      <c r="C10" s="14" t="s">
        <v>17</v>
      </c>
      <c r="D10" s="15"/>
      <c r="E10" s="14" t="s">
        <v>18</v>
      </c>
    </row>
    <row r="11" spans="1:5" ht="242.25" x14ac:dyDescent="0.25">
      <c r="A11" s="12" t="s">
        <v>19</v>
      </c>
      <c r="B11" s="13" t="s">
        <v>20</v>
      </c>
      <c r="C11" s="14" t="s">
        <v>21</v>
      </c>
      <c r="D11" s="15"/>
      <c r="E11" s="14" t="s">
        <v>22</v>
      </c>
    </row>
    <row r="12" spans="1:5" ht="142.5" x14ac:dyDescent="0.25">
      <c r="A12" s="17" t="s">
        <v>23</v>
      </c>
      <c r="B12" s="13" t="s">
        <v>24</v>
      </c>
      <c r="C12" s="18" t="s">
        <v>25</v>
      </c>
      <c r="D12" s="15"/>
      <c r="E12" s="19" t="s">
        <v>26</v>
      </c>
    </row>
    <row r="13" spans="1:5" ht="52.5" customHeight="1" x14ac:dyDescent="0.25">
      <c r="A13" s="17" t="s">
        <v>27</v>
      </c>
      <c r="B13" s="13" t="s">
        <v>28</v>
      </c>
      <c r="C13" s="14" t="s">
        <v>29</v>
      </c>
      <c r="D13" s="15"/>
      <c r="E13" s="14" t="s">
        <v>30</v>
      </c>
    </row>
    <row r="14" spans="1:5" ht="87.75" customHeight="1" x14ac:dyDescent="0.25">
      <c r="A14" s="17" t="s">
        <v>31</v>
      </c>
      <c r="B14" s="13" t="s">
        <v>32</v>
      </c>
      <c r="C14" s="14"/>
      <c r="D14" s="15"/>
      <c r="E14" s="19" t="s">
        <v>33</v>
      </c>
    </row>
    <row r="15" spans="1:5" ht="36" x14ac:dyDescent="0.25">
      <c r="A15" s="17" t="s">
        <v>34</v>
      </c>
      <c r="B15" s="20" t="s">
        <v>35</v>
      </c>
      <c r="C15" s="14" t="s">
        <v>36</v>
      </c>
      <c r="D15" s="15" t="s">
        <v>37</v>
      </c>
      <c r="E15" s="21">
        <f>69.05+100+90+140+60+102+55.5+55+99+141+235+46.72+198+34+180+109+30+82.612+32+93.7+464.72+50+137.5+290.1+145+128.23+39.408+327.96+71+75.34+295</f>
        <v>3976.84</v>
      </c>
    </row>
    <row r="16" spans="1:5" ht="72" x14ac:dyDescent="0.25">
      <c r="A16" s="17" t="s">
        <v>38</v>
      </c>
      <c r="B16" s="13" t="s">
        <v>39</v>
      </c>
      <c r="C16" s="14" t="s">
        <v>40</v>
      </c>
      <c r="D16" s="15" t="s">
        <v>37</v>
      </c>
      <c r="E16" s="22">
        <f>900+44+20+50.593+45.5+45.5+453+17.87+17.87+73.9+36.9+187.13+73.6+124+81.65+22</f>
        <v>2193.5129999999999</v>
      </c>
    </row>
    <row r="17" spans="1:5" ht="54" x14ac:dyDescent="0.25">
      <c r="A17" s="17" t="s">
        <v>41</v>
      </c>
      <c r="B17" s="13" t="s">
        <v>42</v>
      </c>
      <c r="C17" s="14" t="s">
        <v>43</v>
      </c>
      <c r="D17" s="15" t="s">
        <v>44</v>
      </c>
      <c r="E17" s="22" t="s">
        <v>45</v>
      </c>
    </row>
    <row r="18" spans="1:5" ht="85.5" x14ac:dyDescent="0.25">
      <c r="A18" s="17" t="s">
        <v>46</v>
      </c>
      <c r="B18" s="20" t="s">
        <v>47</v>
      </c>
      <c r="C18" s="16" t="s">
        <v>48</v>
      </c>
      <c r="D18" s="15"/>
      <c r="E18" s="19" t="s">
        <v>49</v>
      </c>
    </row>
    <row r="19" spans="1:5" ht="18" x14ac:dyDescent="0.25">
      <c r="A19" s="17" t="s">
        <v>50</v>
      </c>
      <c r="B19" s="20" t="s">
        <v>51</v>
      </c>
      <c r="C19" s="16" t="s">
        <v>52</v>
      </c>
      <c r="D19" s="15"/>
      <c r="E19" s="22" t="s">
        <v>53</v>
      </c>
    </row>
    <row r="20" spans="1:5" ht="57" x14ac:dyDescent="0.25">
      <c r="A20" s="17" t="s">
        <v>54</v>
      </c>
      <c r="B20" s="23" t="s">
        <v>55</v>
      </c>
      <c r="C20" s="14" t="s">
        <v>56</v>
      </c>
      <c r="D20" s="15" t="s">
        <v>44</v>
      </c>
      <c r="E20" s="24">
        <v>0</v>
      </c>
    </row>
    <row r="21" spans="1:5" ht="54.75" thickBot="1" x14ac:dyDescent="0.3">
      <c r="A21" s="17" t="s">
        <v>57</v>
      </c>
      <c r="B21" s="13" t="s">
        <v>58</v>
      </c>
      <c r="C21" s="14"/>
      <c r="D21" s="25" t="s">
        <v>59</v>
      </c>
      <c r="E21" s="22">
        <v>0</v>
      </c>
    </row>
    <row r="22" spans="1:5" ht="23.25" x14ac:dyDescent="0.25">
      <c r="A22" s="106" t="s">
        <v>60</v>
      </c>
      <c r="B22" s="107"/>
      <c r="C22" s="107"/>
      <c r="D22" s="107"/>
      <c r="E22" s="108"/>
    </row>
    <row r="23" spans="1:5" ht="36" x14ac:dyDescent="0.25">
      <c r="A23" s="12" t="s">
        <v>61</v>
      </c>
      <c r="B23" s="13" t="s">
        <v>62</v>
      </c>
      <c r="C23" s="14" t="s">
        <v>63</v>
      </c>
      <c r="D23" s="15" t="s">
        <v>64</v>
      </c>
      <c r="E23" s="22">
        <v>0</v>
      </c>
    </row>
    <row r="24" spans="1:5" ht="54" x14ac:dyDescent="0.25">
      <c r="A24" s="15" t="s">
        <v>65</v>
      </c>
      <c r="B24" s="13" t="s">
        <v>66</v>
      </c>
      <c r="C24" s="14"/>
      <c r="D24" s="15" t="s">
        <v>67</v>
      </c>
      <c r="E24" s="22" t="s">
        <v>68</v>
      </c>
    </row>
    <row r="25" spans="1:5" ht="54" x14ac:dyDescent="0.25">
      <c r="A25" s="12" t="s">
        <v>69</v>
      </c>
      <c r="B25" s="13" t="s">
        <v>70</v>
      </c>
      <c r="C25" s="14" t="s">
        <v>71</v>
      </c>
      <c r="D25" s="15" t="s">
        <v>72</v>
      </c>
      <c r="E25" s="19" t="s">
        <v>73</v>
      </c>
    </row>
    <row r="26" spans="1:5" ht="54" x14ac:dyDescent="0.25">
      <c r="A26" s="12" t="s">
        <v>74</v>
      </c>
      <c r="B26" s="23" t="s">
        <v>75</v>
      </c>
      <c r="C26" s="16" t="s">
        <v>76</v>
      </c>
      <c r="D26" s="15" t="s">
        <v>77</v>
      </c>
      <c r="E26" s="22">
        <v>0</v>
      </c>
    </row>
    <row r="27" spans="1:5" ht="36" x14ac:dyDescent="0.25">
      <c r="A27" s="12" t="s">
        <v>78</v>
      </c>
      <c r="B27" s="23" t="s">
        <v>79</v>
      </c>
      <c r="C27" s="16" t="s">
        <v>80</v>
      </c>
      <c r="D27" s="15" t="s">
        <v>81</v>
      </c>
      <c r="E27" s="75"/>
    </row>
    <row r="28" spans="1:5" ht="18" x14ac:dyDescent="0.25">
      <c r="A28" s="12" t="s">
        <v>82</v>
      </c>
      <c r="B28" s="23" t="s">
        <v>83</v>
      </c>
      <c r="C28" s="16" t="s">
        <v>84</v>
      </c>
      <c r="D28" s="15" t="s">
        <v>85</v>
      </c>
      <c r="E28" s="22">
        <v>25.65</v>
      </c>
    </row>
    <row r="29" spans="1:5" ht="36" x14ac:dyDescent="0.25">
      <c r="A29" s="12" t="s">
        <v>86</v>
      </c>
      <c r="B29" s="23" t="s">
        <v>87</v>
      </c>
      <c r="C29" s="16" t="s">
        <v>88</v>
      </c>
      <c r="D29" s="15" t="s">
        <v>85</v>
      </c>
      <c r="E29" s="19">
        <f>361+38+85.39+124.2+209+237.5+137.75+125.78+32.1+114.33+179.93+141.01+37.5+110.49+1008+179.35+208+146.245+375.46+87.9+70.416+293.238+322.85+199.12+253.5+360.47+3257+1097.58+649.95+154</f>
        <v>10597.059000000001</v>
      </c>
    </row>
    <row r="30" spans="1:5" ht="42.75" x14ac:dyDescent="0.25">
      <c r="A30" s="12" t="s">
        <v>89</v>
      </c>
      <c r="B30" s="13" t="s">
        <v>90</v>
      </c>
      <c r="C30" s="14" t="s">
        <v>91</v>
      </c>
      <c r="D30" s="25" t="s">
        <v>92</v>
      </c>
      <c r="E30" s="22" t="s">
        <v>93</v>
      </c>
    </row>
    <row r="31" spans="1:5" ht="54" x14ac:dyDescent="0.25">
      <c r="A31" s="12" t="s">
        <v>94</v>
      </c>
      <c r="B31" s="13" t="s">
        <v>95</v>
      </c>
      <c r="C31" s="16" t="s">
        <v>96</v>
      </c>
      <c r="D31" s="25" t="s">
        <v>85</v>
      </c>
      <c r="E31" s="27">
        <v>3397.5</v>
      </c>
    </row>
    <row r="32" spans="1:5" ht="36" x14ac:dyDescent="0.25">
      <c r="A32" s="12" t="s">
        <v>97</v>
      </c>
      <c r="B32" s="13" t="s">
        <v>98</v>
      </c>
      <c r="C32" s="16" t="s">
        <v>99</v>
      </c>
      <c r="D32" s="15" t="s">
        <v>85</v>
      </c>
      <c r="E32" s="19">
        <f>294.5+907+1278.1+1330+361+731.5+389.5+753.1+767.9+1255.3+3567.9+6283+1195.21+640+2485+935.86+322.5+7040.515+374+864.5+428.88+1218.8+2868.03+1178+530.72+348.2+292+810+595+2062</f>
        <v>42108.014999999999</v>
      </c>
    </row>
    <row r="33" spans="1:5" ht="57" x14ac:dyDescent="0.25">
      <c r="A33" s="12" t="s">
        <v>100</v>
      </c>
      <c r="B33" s="13" t="s">
        <v>101</v>
      </c>
      <c r="C33" s="18" t="s">
        <v>102</v>
      </c>
      <c r="D33" s="15" t="s">
        <v>103</v>
      </c>
      <c r="E33" s="22" t="s">
        <v>104</v>
      </c>
    </row>
    <row r="34" spans="1:5" ht="36" x14ac:dyDescent="0.25">
      <c r="A34" s="12" t="s">
        <v>105</v>
      </c>
      <c r="B34" s="23" t="s">
        <v>106</v>
      </c>
      <c r="C34" s="18" t="s">
        <v>107</v>
      </c>
      <c r="D34" s="15" t="s">
        <v>37</v>
      </c>
      <c r="E34" s="26" t="s">
        <v>108</v>
      </c>
    </row>
    <row r="35" spans="1:5" ht="36" x14ac:dyDescent="0.25">
      <c r="A35" s="12" t="s">
        <v>109</v>
      </c>
      <c r="B35" s="23" t="s">
        <v>110</v>
      </c>
      <c r="C35" s="18" t="s">
        <v>111</v>
      </c>
      <c r="D35" s="15" t="s">
        <v>37</v>
      </c>
      <c r="E35" s="26" t="s">
        <v>108</v>
      </c>
    </row>
    <row r="36" spans="1:5" ht="28.5" x14ac:dyDescent="0.25">
      <c r="A36" s="12" t="s">
        <v>112</v>
      </c>
      <c r="B36" s="13" t="s">
        <v>113</v>
      </c>
      <c r="C36" s="16" t="s">
        <v>114</v>
      </c>
      <c r="D36" s="15" t="s">
        <v>37</v>
      </c>
      <c r="E36" s="21">
        <f>132+96+41+220+134+71+140+15+90+283+50+118.36+57+197+90+101.2+136+113.55+88+94+92.85</f>
        <v>2359.96</v>
      </c>
    </row>
    <row r="37" spans="1:5" ht="384.75" x14ac:dyDescent="0.25">
      <c r="A37" s="12" t="s">
        <v>115</v>
      </c>
      <c r="B37" s="13" t="s">
        <v>116</v>
      </c>
      <c r="C37" s="14" t="s">
        <v>117</v>
      </c>
      <c r="D37" s="15" t="s">
        <v>37</v>
      </c>
      <c r="E37" s="19" t="s">
        <v>118</v>
      </c>
    </row>
    <row r="38" spans="1:5" ht="36" x14ac:dyDescent="0.25">
      <c r="A38" s="12" t="s">
        <v>119</v>
      </c>
      <c r="B38" s="20" t="s">
        <v>120</v>
      </c>
      <c r="C38" s="16"/>
      <c r="D38" s="12" t="s">
        <v>37</v>
      </c>
      <c r="E38" s="28">
        <v>0</v>
      </c>
    </row>
    <row r="39" spans="1:5" ht="18" x14ac:dyDescent="0.25">
      <c r="A39" s="12" t="s">
        <v>121</v>
      </c>
      <c r="B39" s="20" t="s">
        <v>122</v>
      </c>
      <c r="C39" s="16"/>
      <c r="D39" s="12" t="s">
        <v>37</v>
      </c>
      <c r="E39" s="22">
        <v>0</v>
      </c>
    </row>
    <row r="40" spans="1:5" ht="36" x14ac:dyDescent="0.25">
      <c r="A40" s="12" t="s">
        <v>123</v>
      </c>
      <c r="B40" s="29" t="s">
        <v>124</v>
      </c>
      <c r="C40" s="30"/>
      <c r="D40" s="31" t="s">
        <v>125</v>
      </c>
      <c r="E40" s="32">
        <v>0</v>
      </c>
    </row>
    <row r="41" spans="1:5" ht="36" x14ac:dyDescent="0.25">
      <c r="A41" s="12" t="s">
        <v>126</v>
      </c>
      <c r="B41" s="29" t="s">
        <v>127</v>
      </c>
      <c r="C41" s="16" t="s">
        <v>128</v>
      </c>
      <c r="D41" s="12" t="s">
        <v>129</v>
      </c>
      <c r="E41" s="32">
        <f>717.22+169+310+1221+319+225.171+187+299.3+169.78+2916+572.4+369.2+232.6+846.18+440.23+199.59+395.8+1561.4+12.96+814.6+349.24+223.3+144.1+207.2+107.61</f>
        <v>13009.880999999999</v>
      </c>
    </row>
    <row r="42" spans="1:5" ht="18" x14ac:dyDescent="0.25">
      <c r="A42" s="12" t="s">
        <v>130</v>
      </c>
      <c r="B42" s="23" t="s">
        <v>131</v>
      </c>
      <c r="C42" s="33"/>
      <c r="D42" s="12" t="s">
        <v>129</v>
      </c>
      <c r="E42" s="22">
        <f>184.33+1038+291+220.435+266+335.3+289+100+2125.45+138.56+135.18+843.6+139.71</f>
        <v>6106.5650000000005</v>
      </c>
    </row>
    <row r="43" spans="1:5" ht="54" x14ac:dyDescent="0.25">
      <c r="A43" s="12" t="s">
        <v>132</v>
      </c>
      <c r="B43" s="23" t="s">
        <v>133</v>
      </c>
      <c r="C43" s="34"/>
      <c r="D43" s="12" t="s">
        <v>67</v>
      </c>
      <c r="E43" s="35" t="s">
        <v>134</v>
      </c>
    </row>
    <row r="44" spans="1:5" ht="54" x14ac:dyDescent="0.25">
      <c r="A44" s="12" t="s">
        <v>135</v>
      </c>
      <c r="B44" s="13" t="s">
        <v>136</v>
      </c>
      <c r="C44" s="18" t="s">
        <v>137</v>
      </c>
      <c r="D44" s="36" t="s">
        <v>138</v>
      </c>
      <c r="E44" s="22" t="s">
        <v>139</v>
      </c>
    </row>
    <row r="45" spans="1:5" ht="72" x14ac:dyDescent="0.25">
      <c r="A45" s="12" t="s">
        <v>140</v>
      </c>
      <c r="B45" s="20" t="s">
        <v>141</v>
      </c>
      <c r="C45" s="37"/>
      <c r="D45" s="12"/>
      <c r="E45" s="38" t="s">
        <v>108</v>
      </c>
    </row>
    <row r="46" spans="1:5" ht="72" x14ac:dyDescent="0.25">
      <c r="A46" s="12" t="s">
        <v>142</v>
      </c>
      <c r="B46" s="20" t="s">
        <v>143</v>
      </c>
      <c r="C46" s="14" t="s">
        <v>144</v>
      </c>
      <c r="D46" s="12"/>
      <c r="E46" s="19" t="s">
        <v>145</v>
      </c>
    </row>
    <row r="47" spans="1:5" ht="54" x14ac:dyDescent="0.25">
      <c r="A47" s="12" t="s">
        <v>146</v>
      </c>
      <c r="B47" s="20" t="s">
        <v>147</v>
      </c>
      <c r="C47" s="16"/>
      <c r="D47" s="12" t="s">
        <v>85</v>
      </c>
      <c r="E47" s="22" t="s">
        <v>108</v>
      </c>
    </row>
    <row r="48" spans="1:5" ht="72" x14ac:dyDescent="0.25">
      <c r="A48" s="12" t="s">
        <v>148</v>
      </c>
      <c r="B48" s="20" t="s">
        <v>149</v>
      </c>
      <c r="C48" s="39"/>
      <c r="D48" s="15" t="s">
        <v>85</v>
      </c>
      <c r="E48" s="22" t="s">
        <v>108</v>
      </c>
    </row>
    <row r="49" spans="1:5" ht="42.75" x14ac:dyDescent="0.25">
      <c r="A49" s="12" t="s">
        <v>150</v>
      </c>
      <c r="B49" s="20" t="s">
        <v>151</v>
      </c>
      <c r="C49" s="14" t="s">
        <v>152</v>
      </c>
      <c r="D49" s="15" t="s">
        <v>67</v>
      </c>
      <c r="E49" s="22" t="s">
        <v>108</v>
      </c>
    </row>
    <row r="50" spans="1:5" ht="108.75" thickBot="1" x14ac:dyDescent="0.3">
      <c r="A50" s="12" t="s">
        <v>153</v>
      </c>
      <c r="B50" s="13" t="s">
        <v>154</v>
      </c>
      <c r="C50" s="14" t="s">
        <v>155</v>
      </c>
      <c r="D50" s="12" t="s">
        <v>67</v>
      </c>
      <c r="E50" s="22" t="s">
        <v>108</v>
      </c>
    </row>
    <row r="51" spans="1:5" ht="23.25" x14ac:dyDescent="0.25">
      <c r="A51" s="106" t="s">
        <v>156</v>
      </c>
      <c r="B51" s="107"/>
      <c r="C51" s="107"/>
      <c r="D51" s="107"/>
      <c r="E51" s="108"/>
    </row>
    <row r="52" spans="1:5" ht="409.5" x14ac:dyDescent="0.25">
      <c r="A52" s="12" t="s">
        <v>157</v>
      </c>
      <c r="B52" s="20" t="s">
        <v>158</v>
      </c>
      <c r="C52" s="14" t="s">
        <v>159</v>
      </c>
      <c r="D52" s="25" t="s">
        <v>160</v>
      </c>
      <c r="E52" s="14" t="s">
        <v>161</v>
      </c>
    </row>
    <row r="53" spans="1:5" ht="409.5" x14ac:dyDescent="0.25">
      <c r="A53" s="12" t="s">
        <v>162</v>
      </c>
      <c r="B53" s="20" t="s">
        <v>163</v>
      </c>
      <c r="C53" s="14" t="s">
        <v>164</v>
      </c>
      <c r="D53" s="25" t="s">
        <v>165</v>
      </c>
      <c r="E53" s="40" t="s">
        <v>166</v>
      </c>
    </row>
    <row r="54" spans="1:5" ht="90" x14ac:dyDescent="0.25">
      <c r="A54" s="12" t="s">
        <v>167</v>
      </c>
      <c r="B54" s="20" t="s">
        <v>168</v>
      </c>
      <c r="C54" s="14" t="s">
        <v>169</v>
      </c>
      <c r="D54" s="15"/>
      <c r="E54" s="19" t="s">
        <v>170</v>
      </c>
    </row>
    <row r="55" spans="1:5" ht="57" x14ac:dyDescent="0.25">
      <c r="A55" s="12" t="s">
        <v>171</v>
      </c>
      <c r="B55" s="29" t="s">
        <v>172</v>
      </c>
      <c r="C55" s="16" t="s">
        <v>173</v>
      </c>
      <c r="D55" s="39"/>
      <c r="E55" s="19" t="s">
        <v>174</v>
      </c>
    </row>
    <row r="56" spans="1:5" ht="54" x14ac:dyDescent="0.25">
      <c r="A56" s="12" t="s">
        <v>175</v>
      </c>
      <c r="B56" s="29" t="s">
        <v>176</v>
      </c>
      <c r="C56" s="14" t="s">
        <v>177</v>
      </c>
      <c r="D56" s="31" t="s">
        <v>44</v>
      </c>
      <c r="E56" s="41" t="s">
        <v>178</v>
      </c>
    </row>
    <row r="57" spans="1:5" ht="114.75" thickBot="1" x14ac:dyDescent="0.3">
      <c r="A57" s="12" t="s">
        <v>179</v>
      </c>
      <c r="B57" s="29" t="s">
        <v>180</v>
      </c>
      <c r="C57" s="14" t="s">
        <v>181</v>
      </c>
      <c r="D57" s="12" t="s">
        <v>182</v>
      </c>
      <c r="E57" s="19" t="s">
        <v>183</v>
      </c>
    </row>
    <row r="58" spans="1:5" ht="23.25" x14ac:dyDescent="0.25">
      <c r="A58" s="106" t="s">
        <v>184</v>
      </c>
      <c r="B58" s="107"/>
      <c r="C58" s="107"/>
      <c r="D58" s="107"/>
      <c r="E58" s="108"/>
    </row>
    <row r="59" spans="1:5" ht="54" x14ac:dyDescent="0.25">
      <c r="A59" s="12" t="s">
        <v>185</v>
      </c>
      <c r="B59" s="29" t="s">
        <v>186</v>
      </c>
      <c r="C59" s="16" t="s">
        <v>187</v>
      </c>
      <c r="D59" s="12" t="s">
        <v>37</v>
      </c>
      <c r="E59" s="26">
        <v>0</v>
      </c>
    </row>
    <row r="60" spans="1:5" ht="408.95" customHeight="1" x14ac:dyDescent="0.25">
      <c r="A60" s="12">
        <v>50</v>
      </c>
      <c r="B60" s="23" t="s">
        <v>188</v>
      </c>
      <c r="C60" s="42" t="s">
        <v>189</v>
      </c>
      <c r="D60" s="12" t="s">
        <v>190</v>
      </c>
      <c r="E60" s="40" t="s">
        <v>191</v>
      </c>
    </row>
    <row r="61" spans="1:5" ht="54" x14ac:dyDescent="0.25">
      <c r="A61" s="12" t="s">
        <v>192</v>
      </c>
      <c r="B61" s="20" t="s">
        <v>193</v>
      </c>
      <c r="C61" s="14" t="s">
        <v>194</v>
      </c>
      <c r="D61" s="12" t="s">
        <v>195</v>
      </c>
      <c r="E61" s="43">
        <v>479908</v>
      </c>
    </row>
    <row r="62" spans="1:5" ht="54" x14ac:dyDescent="0.25">
      <c r="A62" s="12" t="s">
        <v>196</v>
      </c>
      <c r="B62" s="23" t="s">
        <v>197</v>
      </c>
      <c r="C62" s="14" t="s">
        <v>198</v>
      </c>
      <c r="D62" s="12" t="s">
        <v>195</v>
      </c>
      <c r="E62" s="44">
        <v>132029</v>
      </c>
    </row>
    <row r="63" spans="1:5" ht="54" x14ac:dyDescent="0.25">
      <c r="A63" s="12" t="s">
        <v>199</v>
      </c>
      <c r="B63" s="45" t="s">
        <v>200</v>
      </c>
      <c r="C63" s="16" t="s">
        <v>201</v>
      </c>
      <c r="D63" s="46" t="s">
        <v>125</v>
      </c>
      <c r="E63" s="47">
        <v>2039479.44</v>
      </c>
    </row>
    <row r="64" spans="1:5" ht="399" x14ac:dyDescent="0.25">
      <c r="A64" s="12" t="s">
        <v>202</v>
      </c>
      <c r="B64" s="13" t="s">
        <v>203</v>
      </c>
      <c r="C64" s="14" t="s">
        <v>204</v>
      </c>
      <c r="D64" s="25" t="s">
        <v>205</v>
      </c>
      <c r="E64" s="14" t="s">
        <v>206</v>
      </c>
    </row>
    <row r="65" spans="1:5" ht="370.5" x14ac:dyDescent="0.25">
      <c r="A65" s="12" t="s">
        <v>207</v>
      </c>
      <c r="B65" s="23" t="s">
        <v>208</v>
      </c>
      <c r="C65" s="48" t="s">
        <v>209</v>
      </c>
      <c r="D65" s="25" t="s">
        <v>205</v>
      </c>
      <c r="E65" s="14" t="s">
        <v>210</v>
      </c>
    </row>
    <row r="66" spans="1:5" ht="71.25" customHeight="1" x14ac:dyDescent="0.25">
      <c r="A66" s="12" t="s">
        <v>211</v>
      </c>
      <c r="B66" s="13" t="s">
        <v>212</v>
      </c>
      <c r="C66" s="49" t="s">
        <v>209</v>
      </c>
      <c r="D66" s="25" t="s">
        <v>205</v>
      </c>
      <c r="E66" s="14" t="s">
        <v>213</v>
      </c>
    </row>
    <row r="67" spans="1:5" ht="54" x14ac:dyDescent="0.25">
      <c r="A67" s="12" t="s">
        <v>214</v>
      </c>
      <c r="B67" s="20" t="s">
        <v>215</v>
      </c>
      <c r="C67" s="18" t="s">
        <v>216</v>
      </c>
      <c r="D67" s="25" t="s">
        <v>217</v>
      </c>
      <c r="E67" s="14" t="s">
        <v>108</v>
      </c>
    </row>
    <row r="68" spans="1:5" ht="38.25" x14ac:dyDescent="0.25">
      <c r="A68" s="12" t="s">
        <v>218</v>
      </c>
      <c r="B68" s="23" t="s">
        <v>219</v>
      </c>
      <c r="C68" s="48" t="s">
        <v>220</v>
      </c>
      <c r="D68" s="25" t="s">
        <v>217</v>
      </c>
      <c r="E68" s="14" t="s">
        <v>108</v>
      </c>
    </row>
    <row r="69" spans="1:5" ht="54" x14ac:dyDescent="0.25">
      <c r="A69" s="12" t="s">
        <v>221</v>
      </c>
      <c r="B69" s="13" t="s">
        <v>222</v>
      </c>
      <c r="C69" s="49" t="s">
        <v>220</v>
      </c>
      <c r="D69" s="25" t="s">
        <v>217</v>
      </c>
      <c r="E69" s="14" t="s">
        <v>108</v>
      </c>
    </row>
    <row r="70" spans="1:5" ht="45" x14ac:dyDescent="0.25">
      <c r="A70" s="12">
        <v>60</v>
      </c>
      <c r="B70" s="23" t="s">
        <v>223</v>
      </c>
      <c r="C70" s="42" t="s">
        <v>224</v>
      </c>
      <c r="D70" s="30" t="s">
        <v>225</v>
      </c>
      <c r="E70" s="14" t="s">
        <v>108</v>
      </c>
    </row>
    <row r="71" spans="1:5" ht="36" x14ac:dyDescent="0.25">
      <c r="A71" s="12">
        <v>61</v>
      </c>
      <c r="B71" s="29" t="s">
        <v>226</v>
      </c>
      <c r="C71" s="42" t="s">
        <v>227</v>
      </c>
      <c r="D71" s="50" t="s">
        <v>228</v>
      </c>
      <c r="E71" s="14" t="s">
        <v>108</v>
      </c>
    </row>
    <row r="72" spans="1:5" ht="60" x14ac:dyDescent="0.25">
      <c r="A72" s="12" t="s">
        <v>229</v>
      </c>
      <c r="B72" s="13" t="s">
        <v>230</v>
      </c>
      <c r="C72" s="51" t="s">
        <v>231</v>
      </c>
      <c r="D72" s="15"/>
      <c r="E72" s="14" t="s">
        <v>108</v>
      </c>
    </row>
    <row r="73" spans="1:5" ht="60" x14ac:dyDescent="0.25">
      <c r="A73" s="12" t="s">
        <v>232</v>
      </c>
      <c r="B73" s="23" t="s">
        <v>233</v>
      </c>
      <c r="C73" s="42" t="s">
        <v>234</v>
      </c>
      <c r="D73" s="50"/>
      <c r="E73" s="14" t="s">
        <v>108</v>
      </c>
    </row>
    <row r="74" spans="1:5" ht="105" x14ac:dyDescent="0.25">
      <c r="A74" s="12" t="s">
        <v>235</v>
      </c>
      <c r="B74" s="13" t="s">
        <v>236</v>
      </c>
      <c r="C74" s="52" t="s">
        <v>237</v>
      </c>
      <c r="D74" s="15" t="s">
        <v>238</v>
      </c>
      <c r="E74" s="14" t="s">
        <v>108</v>
      </c>
    </row>
    <row r="75" spans="1:5" ht="54" x14ac:dyDescent="0.25">
      <c r="A75" s="12" t="s">
        <v>239</v>
      </c>
      <c r="B75" s="13" t="s">
        <v>240</v>
      </c>
      <c r="C75" s="13" t="s">
        <v>241</v>
      </c>
      <c r="D75" s="15" t="s">
        <v>44</v>
      </c>
      <c r="E75" s="14" t="s">
        <v>108</v>
      </c>
    </row>
    <row r="76" spans="1:5" ht="72" x14ac:dyDescent="0.25">
      <c r="A76" s="12" t="s">
        <v>242</v>
      </c>
      <c r="B76" s="20" t="s">
        <v>243</v>
      </c>
      <c r="C76" s="51" t="s">
        <v>244</v>
      </c>
      <c r="D76" s="53" t="s">
        <v>44</v>
      </c>
      <c r="E76" s="14" t="s">
        <v>108</v>
      </c>
    </row>
    <row r="77" spans="1:5" ht="54" x14ac:dyDescent="0.25">
      <c r="A77" s="12" t="s">
        <v>245</v>
      </c>
      <c r="B77" s="20" t="s">
        <v>246</v>
      </c>
      <c r="C77" s="51" t="s">
        <v>247</v>
      </c>
      <c r="D77" s="53" t="s">
        <v>44</v>
      </c>
      <c r="E77" s="14" t="s">
        <v>108</v>
      </c>
    </row>
    <row r="78" spans="1:5" ht="72.75" thickBot="1" x14ac:dyDescent="0.3">
      <c r="A78" s="12" t="s">
        <v>248</v>
      </c>
      <c r="B78" s="20" t="s">
        <v>249</v>
      </c>
      <c r="C78" s="51"/>
      <c r="D78" s="54" t="s">
        <v>250</v>
      </c>
      <c r="E78" s="14" t="s">
        <v>108</v>
      </c>
    </row>
    <row r="79" spans="1:5" ht="23.25" x14ac:dyDescent="0.25">
      <c r="A79" s="106" t="s">
        <v>251</v>
      </c>
      <c r="B79" s="107"/>
      <c r="C79" s="107"/>
      <c r="D79" s="107"/>
      <c r="E79" s="108"/>
    </row>
    <row r="80" spans="1:5" ht="72" x14ac:dyDescent="0.25">
      <c r="A80" s="12" t="s">
        <v>252</v>
      </c>
      <c r="B80" s="13" t="s">
        <v>253</v>
      </c>
      <c r="C80" s="55" t="s">
        <v>254</v>
      </c>
      <c r="D80" s="56" t="s">
        <v>125</v>
      </c>
      <c r="E80" s="57">
        <v>10069454</v>
      </c>
    </row>
    <row r="81" spans="1:9" ht="54" x14ac:dyDescent="0.25">
      <c r="A81" s="12" t="s">
        <v>255</v>
      </c>
      <c r="B81" s="23" t="s">
        <v>256</v>
      </c>
      <c r="C81" s="14" t="s">
        <v>257</v>
      </c>
      <c r="D81" s="56" t="s">
        <v>125</v>
      </c>
      <c r="E81" s="57">
        <v>6003991</v>
      </c>
    </row>
    <row r="82" spans="1:9" ht="114" x14ac:dyDescent="0.25">
      <c r="A82" s="12" t="s">
        <v>258</v>
      </c>
      <c r="B82" s="20" t="s">
        <v>259</v>
      </c>
      <c r="C82" s="14" t="s">
        <v>260</v>
      </c>
      <c r="D82" s="12" t="s">
        <v>44</v>
      </c>
      <c r="E82" s="14" t="s">
        <v>261</v>
      </c>
    </row>
    <row r="83" spans="1:9" ht="36" x14ac:dyDescent="0.25">
      <c r="A83" s="12" t="s">
        <v>262</v>
      </c>
      <c r="B83" s="29" t="s">
        <v>263</v>
      </c>
      <c r="C83" s="14" t="s">
        <v>254</v>
      </c>
      <c r="D83" s="56" t="s">
        <v>125</v>
      </c>
      <c r="E83" s="14" t="s">
        <v>264</v>
      </c>
    </row>
    <row r="84" spans="1:9" ht="72" x14ac:dyDescent="0.25">
      <c r="A84" s="12" t="s">
        <v>265</v>
      </c>
      <c r="B84" s="20" t="s">
        <v>266</v>
      </c>
      <c r="C84" s="58"/>
      <c r="D84" s="12" t="s">
        <v>267</v>
      </c>
      <c r="E84" s="59" t="s">
        <v>268</v>
      </c>
    </row>
    <row r="85" spans="1:9" ht="72" x14ac:dyDescent="0.25">
      <c r="A85" s="12" t="s">
        <v>269</v>
      </c>
      <c r="B85" s="23" t="s">
        <v>270</v>
      </c>
      <c r="C85" s="60" t="s">
        <v>254</v>
      </c>
      <c r="D85" s="56" t="s">
        <v>125</v>
      </c>
      <c r="E85" s="57">
        <v>6003991</v>
      </c>
    </row>
    <row r="86" spans="1:9" ht="54" x14ac:dyDescent="0.25">
      <c r="A86" s="12" t="s">
        <v>271</v>
      </c>
      <c r="B86" s="29" t="s">
        <v>272</v>
      </c>
      <c r="C86" s="14" t="s">
        <v>273</v>
      </c>
      <c r="D86" s="12" t="s">
        <v>44</v>
      </c>
      <c r="E86" s="14" t="s">
        <v>274</v>
      </c>
    </row>
    <row r="87" spans="1:9" ht="36" x14ac:dyDescent="0.25">
      <c r="A87" s="12" t="s">
        <v>275</v>
      </c>
      <c r="B87" s="29" t="s">
        <v>276</v>
      </c>
      <c r="C87" s="18" t="s">
        <v>254</v>
      </c>
      <c r="D87" s="56" t="s">
        <v>125</v>
      </c>
      <c r="E87" s="57">
        <v>277356</v>
      </c>
    </row>
    <row r="88" spans="1:9" ht="36" x14ac:dyDescent="0.25">
      <c r="A88" s="12" t="s">
        <v>277</v>
      </c>
      <c r="B88" s="20" t="s">
        <v>278</v>
      </c>
      <c r="C88" s="18" t="s">
        <v>254</v>
      </c>
      <c r="D88" s="15" t="s">
        <v>44</v>
      </c>
      <c r="E88" s="61">
        <v>5.0799999999999998E-2</v>
      </c>
    </row>
    <row r="89" spans="1:9" ht="36.75" thickBot="1" x14ac:dyDescent="0.3">
      <c r="A89" s="12" t="s">
        <v>279</v>
      </c>
      <c r="B89" s="20" t="s">
        <v>280</v>
      </c>
      <c r="C89" s="18" t="s">
        <v>254</v>
      </c>
      <c r="D89" s="15" t="s">
        <v>281</v>
      </c>
      <c r="E89" s="26">
        <v>1.03</v>
      </c>
    </row>
    <row r="90" spans="1:9" ht="23.25" x14ac:dyDescent="0.25">
      <c r="A90" s="106"/>
      <c r="B90" s="107"/>
      <c r="C90" s="107"/>
      <c r="D90" s="107"/>
      <c r="E90" s="108"/>
    </row>
    <row r="91" spans="1:9" ht="57" x14ac:dyDescent="0.25">
      <c r="A91" s="12" t="s">
        <v>282</v>
      </c>
      <c r="B91" s="20" t="s">
        <v>283</v>
      </c>
      <c r="C91" s="16" t="s">
        <v>284</v>
      </c>
      <c r="D91" s="56" t="s">
        <v>125</v>
      </c>
      <c r="E91" s="57">
        <f>548584+311780+281993+816176+336195+540000+210730+463840+207000+785450+484668+807957.6+608288.4+377029.2+1286904+263229.92+344791+779319.6+282300.05+5102.13+11461.37+370271.03+6972.1+10693.2+488276.12+467.53+6269.76+188567.62+9574.8+298807.49+8986.8+552596.4+129.56+5494.4+224780.55+313.13+7891.33+500519.59</f>
        <v>12433410.680000002</v>
      </c>
    </row>
    <row r="92" spans="1:9" ht="171" x14ac:dyDescent="0.25">
      <c r="A92" s="12" t="s">
        <v>285</v>
      </c>
      <c r="B92" s="20" t="s">
        <v>286</v>
      </c>
      <c r="C92" s="39"/>
      <c r="D92" s="12"/>
      <c r="E92" s="14" t="s">
        <v>287</v>
      </c>
    </row>
    <row r="93" spans="1:9" ht="256.5" x14ac:dyDescent="0.25">
      <c r="A93" s="12" t="s">
        <v>288</v>
      </c>
      <c r="B93" s="20" t="s">
        <v>289</v>
      </c>
      <c r="C93" s="16" t="s">
        <v>414</v>
      </c>
      <c r="D93" s="79" t="s">
        <v>125</v>
      </c>
      <c r="E93" s="16" t="s">
        <v>290</v>
      </c>
      <c r="F93" s="95" t="s">
        <v>416</v>
      </c>
      <c r="G93" s="95" t="s">
        <v>429</v>
      </c>
      <c r="H93" s="81">
        <f>179474+4719.6+3080.39</f>
        <v>187273.99000000002</v>
      </c>
      <c r="I93" s="80" t="s">
        <v>425</v>
      </c>
    </row>
    <row r="94" spans="1:9" ht="54" x14ac:dyDescent="0.25">
      <c r="A94" s="12" t="s">
        <v>291</v>
      </c>
      <c r="B94" s="20" t="s">
        <v>292</v>
      </c>
      <c r="C94" s="16" t="s">
        <v>293</v>
      </c>
      <c r="D94" s="79" t="s">
        <v>125</v>
      </c>
      <c r="E94" s="82">
        <f>8000+5000+5000+8000+5000+5000+5000+5000+5000+8000</f>
        <v>59000</v>
      </c>
      <c r="F94" s="98" t="s">
        <v>417</v>
      </c>
      <c r="G94" s="98" t="s">
        <v>429</v>
      </c>
      <c r="H94" s="81">
        <f>44885-4719.6-3080.39</f>
        <v>37085.01</v>
      </c>
      <c r="I94" s="81">
        <v>0</v>
      </c>
    </row>
    <row r="95" spans="1:9" ht="54" x14ac:dyDescent="0.25">
      <c r="A95" s="12" t="s">
        <v>294</v>
      </c>
      <c r="B95" s="20" t="s">
        <v>427</v>
      </c>
      <c r="C95" s="16" t="s">
        <v>295</v>
      </c>
      <c r="D95" s="79" t="s">
        <v>125</v>
      </c>
      <c r="E95" s="83">
        <f>457154+259816+246046+680147+280162+449167+175608+386537+172505+654547+2186516</f>
        <v>5948205</v>
      </c>
      <c r="F95" s="80"/>
      <c r="G95" s="80"/>
      <c r="H95" s="80"/>
      <c r="I95" s="80"/>
    </row>
    <row r="96" spans="1:9" ht="72" x14ac:dyDescent="0.25">
      <c r="A96" s="12" t="s">
        <v>296</v>
      </c>
      <c r="B96" s="20" t="s">
        <v>428</v>
      </c>
      <c r="C96" s="16" t="s">
        <v>297</v>
      </c>
      <c r="D96" s="79" t="s">
        <v>125</v>
      </c>
      <c r="E96" s="84"/>
      <c r="F96" s="80"/>
      <c r="G96" s="80"/>
      <c r="H96" s="80"/>
      <c r="I96" s="80"/>
    </row>
    <row r="97" spans="1:9" ht="72" x14ac:dyDescent="0.25">
      <c r="A97" s="12" t="s">
        <v>298</v>
      </c>
      <c r="B97" s="20" t="s">
        <v>299</v>
      </c>
      <c r="C97" s="85" t="s">
        <v>300</v>
      </c>
      <c r="D97" s="79" t="s">
        <v>125</v>
      </c>
      <c r="E97" s="86">
        <f>234840+135008+126215+346649+149621+204667+84060+202264+106127+390408+415792.43+628749.81+510883.64+489949.95+784685.27+245839.78+248789.99+657865.79+282353.19+227877.83+385990.78+140119.93+224325.68+345680.08+239772.31+353995.9</f>
        <v>8162531.3600000013</v>
      </c>
      <c r="F97" s="88" t="s">
        <v>415</v>
      </c>
      <c r="G97" s="87"/>
      <c r="H97" s="88" t="s">
        <v>420</v>
      </c>
      <c r="I97" s="80"/>
    </row>
    <row r="98" spans="1:9" ht="90" x14ac:dyDescent="0.25">
      <c r="A98" s="12" t="s">
        <v>301</v>
      </c>
      <c r="B98" s="20" t="s">
        <v>302</v>
      </c>
      <c r="C98" s="16" t="s">
        <v>303</v>
      </c>
      <c r="D98" s="79" t="s">
        <v>125</v>
      </c>
      <c r="E98" s="86">
        <f>246841.06+404764.6+164945.88+232519.06+352388.06+303552.49+849174.96</f>
        <v>2554186.11</v>
      </c>
      <c r="F98" s="89">
        <f>39383.95-24994.18</f>
        <v>14389.769999999997</v>
      </c>
      <c r="G98" s="89"/>
      <c r="H98" s="90">
        <v>319627.08</v>
      </c>
      <c r="I98" s="80"/>
    </row>
    <row r="99" spans="1:9" ht="36" x14ac:dyDescent="0.25">
      <c r="A99" s="12" t="s">
        <v>304</v>
      </c>
      <c r="B99" s="20" t="s">
        <v>305</v>
      </c>
      <c r="C99" s="16"/>
      <c r="D99" s="79" t="s">
        <v>125</v>
      </c>
      <c r="E99" s="86"/>
      <c r="F99" s="80"/>
      <c r="G99" s="80"/>
      <c r="H99" s="80"/>
      <c r="I99" s="80"/>
    </row>
    <row r="100" spans="1:9" ht="36" x14ac:dyDescent="0.25">
      <c r="A100" s="12" t="s">
        <v>306</v>
      </c>
      <c r="B100" s="20" t="s">
        <v>307</v>
      </c>
      <c r="C100" s="16" t="s">
        <v>308</v>
      </c>
      <c r="D100" s="79" t="s">
        <v>125</v>
      </c>
      <c r="E100" s="86"/>
      <c r="F100" s="80"/>
      <c r="G100" s="80"/>
      <c r="H100" s="80"/>
      <c r="I100" s="80"/>
    </row>
    <row r="101" spans="1:9" ht="23.25" x14ac:dyDescent="0.25">
      <c r="A101" s="100" t="s">
        <v>309</v>
      </c>
      <c r="B101" s="101"/>
      <c r="C101" s="101"/>
      <c r="D101" s="102"/>
      <c r="E101" s="76" t="s">
        <v>396</v>
      </c>
      <c r="F101" s="77" t="s">
        <v>397</v>
      </c>
      <c r="G101" s="77"/>
      <c r="H101" s="77" t="s">
        <v>398</v>
      </c>
      <c r="I101" s="77" t="s">
        <v>399</v>
      </c>
    </row>
    <row r="102" spans="1:9" ht="54" x14ac:dyDescent="0.25">
      <c r="A102" s="12" t="s">
        <v>310</v>
      </c>
      <c r="B102" s="20" t="s">
        <v>311</v>
      </c>
      <c r="C102" s="30" t="s">
        <v>312</v>
      </c>
      <c r="D102" s="12"/>
      <c r="E102" s="62">
        <v>42605</v>
      </c>
      <c r="F102" s="73">
        <v>42899</v>
      </c>
      <c r="G102" s="73"/>
      <c r="H102" s="73">
        <v>42754</v>
      </c>
      <c r="I102" s="73">
        <v>42879</v>
      </c>
    </row>
    <row r="103" spans="1:9" ht="18" x14ac:dyDescent="0.25">
      <c r="A103" s="12" t="s">
        <v>313</v>
      </c>
      <c r="B103" s="13" t="s">
        <v>314</v>
      </c>
      <c r="C103" s="18" t="s">
        <v>315</v>
      </c>
      <c r="D103" s="12"/>
      <c r="E103" s="62" t="s">
        <v>400</v>
      </c>
      <c r="F103" s="74" t="s">
        <v>400</v>
      </c>
      <c r="G103" s="74"/>
      <c r="H103" s="74" t="s">
        <v>400</v>
      </c>
      <c r="I103" s="74" t="s">
        <v>400</v>
      </c>
    </row>
    <row r="104" spans="1:9" ht="36" x14ac:dyDescent="0.25">
      <c r="A104" s="12" t="s">
        <v>316</v>
      </c>
      <c r="B104" s="13" t="s">
        <v>317</v>
      </c>
      <c r="C104" s="63"/>
      <c r="D104" s="12" t="s">
        <v>318</v>
      </c>
      <c r="E104" s="62">
        <v>42640</v>
      </c>
      <c r="F104" s="74" t="s">
        <v>404</v>
      </c>
      <c r="G104" s="74"/>
      <c r="H104" s="73">
        <v>42788</v>
      </c>
      <c r="I104" s="74" t="s">
        <v>409</v>
      </c>
    </row>
    <row r="105" spans="1:9" ht="42.75" x14ac:dyDescent="0.25">
      <c r="A105" s="12" t="s">
        <v>319</v>
      </c>
      <c r="B105" s="13" t="s">
        <v>320</v>
      </c>
      <c r="C105" s="18" t="s">
        <v>321</v>
      </c>
      <c r="D105" s="12" t="s">
        <v>322</v>
      </c>
      <c r="E105" s="69">
        <v>35</v>
      </c>
      <c r="F105" s="74" t="s">
        <v>405</v>
      </c>
      <c r="G105" s="74"/>
      <c r="H105" s="74">
        <v>34</v>
      </c>
      <c r="I105" s="74" t="s">
        <v>410</v>
      </c>
    </row>
    <row r="106" spans="1:9" ht="36" x14ac:dyDescent="0.25">
      <c r="A106" s="12" t="s">
        <v>323</v>
      </c>
      <c r="B106" s="20" t="s">
        <v>324</v>
      </c>
      <c r="C106" s="18" t="s">
        <v>325</v>
      </c>
      <c r="D106" s="12"/>
      <c r="E106" s="62" t="s">
        <v>401</v>
      </c>
      <c r="F106" s="74" t="s">
        <v>406</v>
      </c>
      <c r="G106" s="74"/>
      <c r="H106" s="74" t="s">
        <v>406</v>
      </c>
      <c r="I106" s="74" t="s">
        <v>406</v>
      </c>
    </row>
    <row r="107" spans="1:9" ht="54" x14ac:dyDescent="0.25">
      <c r="A107" s="12" t="s">
        <v>326</v>
      </c>
      <c r="B107" s="20" t="s">
        <v>327</v>
      </c>
      <c r="C107" s="18"/>
      <c r="D107" s="12"/>
      <c r="E107" s="69">
        <v>11</v>
      </c>
      <c r="F107" s="74">
        <v>8</v>
      </c>
      <c r="G107" s="74"/>
      <c r="H107" s="74">
        <v>12</v>
      </c>
      <c r="I107" s="74">
        <v>4</v>
      </c>
    </row>
    <row r="108" spans="1:9" ht="72" x14ac:dyDescent="0.25">
      <c r="A108" s="12" t="s">
        <v>328</v>
      </c>
      <c r="B108" s="20" t="s">
        <v>329</v>
      </c>
      <c r="C108" s="18" t="s">
        <v>330</v>
      </c>
      <c r="D108" s="12" t="s">
        <v>125</v>
      </c>
      <c r="E108" s="62" t="s">
        <v>402</v>
      </c>
      <c r="F108" s="74" t="s">
        <v>407</v>
      </c>
      <c r="G108" s="74"/>
      <c r="H108" s="74" t="s">
        <v>408</v>
      </c>
      <c r="I108" s="74" t="s">
        <v>411</v>
      </c>
    </row>
    <row r="109" spans="1:9" ht="72" x14ac:dyDescent="0.25">
      <c r="A109" s="12" t="s">
        <v>331</v>
      </c>
      <c r="B109" s="20" t="s">
        <v>332</v>
      </c>
      <c r="C109" s="30" t="s">
        <v>333</v>
      </c>
      <c r="D109" s="12"/>
      <c r="E109" s="62" t="s">
        <v>403</v>
      </c>
      <c r="F109" s="74" t="s">
        <v>403</v>
      </c>
      <c r="G109" s="74"/>
      <c r="H109" s="74" t="s">
        <v>403</v>
      </c>
      <c r="I109" s="74" t="s">
        <v>412</v>
      </c>
    </row>
    <row r="110" spans="1:9" ht="108" x14ac:dyDescent="0.25">
      <c r="A110" s="12" t="s">
        <v>334</v>
      </c>
      <c r="B110" s="20" t="s">
        <v>335</v>
      </c>
      <c r="C110" s="18"/>
      <c r="D110" s="12" t="s">
        <v>322</v>
      </c>
      <c r="E110" s="69">
        <v>48</v>
      </c>
      <c r="F110" s="74">
        <v>56</v>
      </c>
      <c r="G110" s="74"/>
      <c r="H110" s="74">
        <v>72</v>
      </c>
      <c r="I110" s="74" t="s">
        <v>412</v>
      </c>
    </row>
    <row r="111" spans="1:9" ht="90" x14ac:dyDescent="0.25">
      <c r="A111" s="12" t="s">
        <v>336</v>
      </c>
      <c r="B111" s="20" t="s">
        <v>337</v>
      </c>
      <c r="C111" s="18"/>
      <c r="D111" s="12" t="s">
        <v>322</v>
      </c>
      <c r="E111" s="62" t="s">
        <v>403</v>
      </c>
      <c r="F111" s="74" t="s">
        <v>403</v>
      </c>
      <c r="G111" s="74"/>
      <c r="H111" s="74" t="s">
        <v>403</v>
      </c>
      <c r="I111" s="74" t="s">
        <v>412</v>
      </c>
    </row>
    <row r="112" spans="1:9" ht="54" x14ac:dyDescent="0.25">
      <c r="A112" s="12" t="s">
        <v>338</v>
      </c>
      <c r="B112" s="20" t="s">
        <v>339</v>
      </c>
      <c r="C112" s="33"/>
      <c r="D112" s="12" t="s">
        <v>322</v>
      </c>
      <c r="E112" s="62" t="s">
        <v>403</v>
      </c>
      <c r="F112" s="74">
        <v>10</v>
      </c>
      <c r="G112" s="74"/>
      <c r="H112" s="74">
        <v>87</v>
      </c>
      <c r="I112" s="74" t="s">
        <v>412</v>
      </c>
    </row>
    <row r="113" spans="1:9" ht="18" x14ac:dyDescent="0.25">
      <c r="A113" s="12" t="s">
        <v>340</v>
      </c>
      <c r="B113" s="20" t="s">
        <v>341</v>
      </c>
      <c r="C113" s="18"/>
      <c r="D113" s="12" t="s">
        <v>318</v>
      </c>
      <c r="E113" s="62">
        <v>42766</v>
      </c>
      <c r="F113" s="73">
        <v>43217</v>
      </c>
      <c r="G113" s="73"/>
      <c r="H113" s="73">
        <v>43116</v>
      </c>
      <c r="I113" s="74"/>
    </row>
    <row r="114" spans="1:9" ht="90.75" thickBot="1" x14ac:dyDescent="0.3">
      <c r="A114" s="36" t="s">
        <v>342</v>
      </c>
      <c r="B114" s="29" t="s">
        <v>343</v>
      </c>
      <c r="C114" s="30"/>
      <c r="D114" s="36" t="s">
        <v>318</v>
      </c>
      <c r="E114" s="91" t="s">
        <v>424</v>
      </c>
      <c r="F114" s="92" t="s">
        <v>413</v>
      </c>
      <c r="G114" s="97"/>
      <c r="H114" s="93" t="s">
        <v>426</v>
      </c>
      <c r="I114" s="74"/>
    </row>
    <row r="115" spans="1:9" ht="23.25" x14ac:dyDescent="0.25">
      <c r="A115" s="103" t="s">
        <v>344</v>
      </c>
      <c r="B115" s="104"/>
      <c r="C115" s="104"/>
      <c r="D115" s="104"/>
      <c r="E115" s="105"/>
      <c r="F115" s="80"/>
      <c r="G115" s="80"/>
      <c r="H115" s="80"/>
    </row>
    <row r="116" spans="1:9" ht="36" x14ac:dyDescent="0.25">
      <c r="A116" s="36" t="s">
        <v>345</v>
      </c>
      <c r="B116" s="29" t="s">
        <v>346</v>
      </c>
      <c r="C116" s="30" t="s">
        <v>347</v>
      </c>
      <c r="D116" s="36"/>
      <c r="E116" s="64" t="s">
        <v>348</v>
      </c>
      <c r="F116" s="80"/>
      <c r="G116" s="80"/>
      <c r="H116" s="80"/>
    </row>
    <row r="117" spans="1:9" ht="54" x14ac:dyDescent="0.25">
      <c r="A117" s="36" t="s">
        <v>349</v>
      </c>
      <c r="B117" s="20" t="s">
        <v>350</v>
      </c>
      <c r="C117" s="16"/>
      <c r="D117" s="36" t="s">
        <v>351</v>
      </c>
      <c r="E117" s="94" t="s">
        <v>352</v>
      </c>
      <c r="F117" s="80"/>
      <c r="G117" s="80"/>
      <c r="H117" s="95" t="s">
        <v>423</v>
      </c>
    </row>
    <row r="118" spans="1:9" ht="71.25" x14ac:dyDescent="0.25">
      <c r="A118" s="12" t="s">
        <v>353</v>
      </c>
      <c r="B118" s="20" t="s">
        <v>354</v>
      </c>
      <c r="C118" s="18" t="s">
        <v>355</v>
      </c>
      <c r="D118" s="12" t="s">
        <v>44</v>
      </c>
      <c r="E118" s="35" t="s">
        <v>356</v>
      </c>
    </row>
    <row r="119" spans="1:9" ht="85.5" x14ac:dyDescent="0.25">
      <c r="A119" s="12" t="s">
        <v>357</v>
      </c>
      <c r="B119" s="20" t="s">
        <v>358</v>
      </c>
      <c r="C119" s="14" t="s">
        <v>359</v>
      </c>
      <c r="D119" s="12" t="s">
        <v>360</v>
      </c>
      <c r="E119" s="35" t="s">
        <v>356</v>
      </c>
      <c r="F119" s="80"/>
      <c r="G119" s="80"/>
      <c r="H119" s="80"/>
    </row>
    <row r="120" spans="1:9" ht="72" x14ac:dyDescent="0.25">
      <c r="A120" s="12" t="s">
        <v>361</v>
      </c>
      <c r="B120" s="20" t="s">
        <v>362</v>
      </c>
      <c r="C120" s="14" t="s">
        <v>363</v>
      </c>
      <c r="D120" s="15" t="s">
        <v>364</v>
      </c>
      <c r="E120" s="65" t="s">
        <v>365</v>
      </c>
      <c r="F120" s="80"/>
      <c r="G120" s="80"/>
      <c r="H120" s="87" t="s">
        <v>421</v>
      </c>
    </row>
    <row r="121" spans="1:9" ht="54" x14ac:dyDescent="0.25">
      <c r="A121" s="12" t="s">
        <v>366</v>
      </c>
      <c r="B121" s="20" t="s">
        <v>418</v>
      </c>
      <c r="C121" s="16" t="s">
        <v>367</v>
      </c>
      <c r="D121" s="53" t="s">
        <v>364</v>
      </c>
      <c r="E121" s="78" t="s">
        <v>433</v>
      </c>
      <c r="F121" s="95" t="s">
        <v>419</v>
      </c>
      <c r="G121" s="99"/>
      <c r="H121" s="96" t="s">
        <v>422</v>
      </c>
    </row>
    <row r="122" spans="1:9" ht="23.25" x14ac:dyDescent="0.25">
      <c r="A122" s="100" t="s">
        <v>368</v>
      </c>
      <c r="B122" s="101"/>
      <c r="C122" s="101"/>
      <c r="D122" s="101"/>
      <c r="E122" s="102"/>
    </row>
    <row r="123" spans="1:9" ht="18" x14ac:dyDescent="0.25">
      <c r="A123" s="12" t="s">
        <v>369</v>
      </c>
      <c r="B123" s="20" t="s">
        <v>370</v>
      </c>
      <c r="C123" s="18" t="s">
        <v>371</v>
      </c>
      <c r="D123" s="12"/>
      <c r="E123" s="66" t="s">
        <v>432</v>
      </c>
    </row>
    <row r="124" spans="1:9" ht="71.25" x14ac:dyDescent="0.25">
      <c r="A124" s="12" t="s">
        <v>372</v>
      </c>
      <c r="B124" s="29" t="s">
        <v>373</v>
      </c>
      <c r="C124" s="14" t="s">
        <v>374</v>
      </c>
      <c r="D124" s="15"/>
      <c r="E124" s="14" t="s">
        <v>375</v>
      </c>
    </row>
    <row r="125" spans="1:9" ht="57" x14ac:dyDescent="0.25">
      <c r="A125" s="12" t="s">
        <v>376</v>
      </c>
      <c r="B125" s="29" t="s">
        <v>377</v>
      </c>
      <c r="C125" s="14" t="s">
        <v>378</v>
      </c>
      <c r="D125" s="15"/>
      <c r="E125" s="26" t="s">
        <v>108</v>
      </c>
    </row>
    <row r="126" spans="1:9" ht="42.75" x14ac:dyDescent="0.25">
      <c r="A126" s="12" t="s">
        <v>379</v>
      </c>
      <c r="B126" s="29" t="s">
        <v>380</v>
      </c>
      <c r="C126" s="14" t="s">
        <v>381</v>
      </c>
      <c r="D126" s="15"/>
      <c r="E126" s="26" t="s">
        <v>108</v>
      </c>
    </row>
    <row r="127" spans="1:9" ht="72" x14ac:dyDescent="0.25">
      <c r="A127" s="12" t="s">
        <v>382</v>
      </c>
      <c r="B127" s="29" t="s">
        <v>383</v>
      </c>
      <c r="C127" s="16" t="s">
        <v>384</v>
      </c>
      <c r="D127" s="15"/>
      <c r="E127" s="26" t="s">
        <v>385</v>
      </c>
    </row>
    <row r="128" spans="1:9" ht="54" x14ac:dyDescent="0.25">
      <c r="A128" s="12" t="s">
        <v>386</v>
      </c>
      <c r="B128" s="20" t="s">
        <v>387</v>
      </c>
      <c r="C128" s="14" t="s">
        <v>388</v>
      </c>
      <c r="D128" s="12"/>
      <c r="E128" s="26" t="s">
        <v>108</v>
      </c>
    </row>
    <row r="129" spans="1:5" ht="390" x14ac:dyDescent="0.25">
      <c r="A129" s="12" t="s">
        <v>389</v>
      </c>
      <c r="B129" s="20" t="s">
        <v>390</v>
      </c>
      <c r="C129" s="16" t="s">
        <v>384</v>
      </c>
      <c r="D129" s="12"/>
      <c r="E129" s="66" t="s">
        <v>430</v>
      </c>
    </row>
    <row r="130" spans="1:5" ht="99.75" x14ac:dyDescent="0.25">
      <c r="A130" s="12" t="s">
        <v>391</v>
      </c>
      <c r="B130" s="20" t="s">
        <v>392</v>
      </c>
      <c r="C130" s="67" t="s">
        <v>393</v>
      </c>
      <c r="D130" s="12"/>
      <c r="E130" s="68" t="s">
        <v>431</v>
      </c>
    </row>
    <row r="131" spans="1:5" ht="36" x14ac:dyDescent="0.25">
      <c r="A131" s="12" t="s">
        <v>394</v>
      </c>
      <c r="B131" s="20" t="s">
        <v>395</v>
      </c>
      <c r="C131" s="16"/>
      <c r="D131" s="12"/>
      <c r="E131" s="69"/>
    </row>
    <row r="132" spans="1:5" x14ac:dyDescent="0.25">
      <c r="B132" s="70"/>
    </row>
  </sheetData>
  <mergeCells count="18">
    <mergeCell ref="E4:E5"/>
    <mergeCell ref="A7:A8"/>
    <mergeCell ref="B7:B8"/>
    <mergeCell ref="C7:C8"/>
    <mergeCell ref="D7:D8"/>
    <mergeCell ref="A4:A5"/>
    <mergeCell ref="B4:B5"/>
    <mergeCell ref="C4:C5"/>
    <mergeCell ref="D4:D5"/>
    <mergeCell ref="A6:E6"/>
    <mergeCell ref="A101:D101"/>
    <mergeCell ref="A115:E115"/>
    <mergeCell ref="A122:E122"/>
    <mergeCell ref="A22:E22"/>
    <mergeCell ref="A51:E51"/>
    <mergeCell ref="A58:E58"/>
    <mergeCell ref="A79:E79"/>
    <mergeCell ref="A90:E90"/>
  </mergeCells>
  <hyperlinks>
    <hyperlink ref="E129" r:id="rId1" display="https://www.uvo.gov.sk/vyhladavanie-zakaziek/detail/oznamenia/402074_x000a__x000a_"/>
    <hyperlink ref="E123" r:id="rId2"/>
  </hyperlinks>
  <pageMargins left="0.7" right="0.7" top="0.75" bottom="0.75" header="0.3" footer="0.3"/>
  <pageSetup paperSize="9" orientation="portrait" r:id="rId3"/>
  <extLst>
    <ext xmlns:x14="http://schemas.microsoft.com/office/spreadsheetml/2009/9/main" uri="{05C60535-1F16-4fd2-B633-F4F36F0B64E0}">
      <x14:sparklineGroups xmlns:xm="http://schemas.microsoft.com/office/excel/2006/main">
        <x14:sparklineGroup manualMax="0" manualMin="0" displayEmptyCellsAs="gap">
          <x14:colorSeries rgb="FF323232"/>
          <x14:colorNegative rgb="FFD00000"/>
          <x14:colorAxis rgb="FF000000"/>
          <x14:colorMarkers rgb="FFD00000"/>
          <x14:colorFirst rgb="FFD00000"/>
          <x14:colorLast rgb="FFD00000"/>
          <x14:colorHigh rgb="FFD00000"/>
          <x14:colorLow rgb="FFD00000"/>
          <x14:sparklines>
            <x14:sparkline>
              <xm:f>Mosty!E12:E12</xm:f>
              <xm:sqref>E12</xm:sqref>
            </x14:sparkline>
            <x14:sparkline>
              <xm:f>Mosty!E13:E13</xm:f>
              <xm:sqref>E13</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Mosty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Dúcka Katarína</dc:creator>
  <cp:lastModifiedBy>Korenčiková Monika</cp:lastModifiedBy>
  <dcterms:created xsi:type="dcterms:W3CDTF">2018-10-12T12:19:11Z</dcterms:created>
  <dcterms:modified xsi:type="dcterms:W3CDTF">2022-06-24T07:31:11Z</dcterms:modified>
</cp:coreProperties>
</file>