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lients_current folders\Ministerstvo_dopravy_SR\59738-02_OPII Implementation advisory 1\Working_Papers\ZADANIE c. 1 Hodnotenie OPII\Zaverecna sprava\"/>
    </mc:Choice>
  </mc:AlternateContent>
  <bookViews>
    <workbookView xWindow="0" yWindow="0" windowWidth="23040" windowHeight="9192" activeTab="6"/>
  </bookViews>
  <sheets>
    <sheet name="PO 1" sheetId="1" r:id="rId1"/>
    <sheet name="PO 2" sheetId="6" r:id="rId2"/>
    <sheet name="PO 3" sheetId="8" r:id="rId3"/>
    <sheet name="PO 4" sheetId="9" r:id="rId4"/>
    <sheet name="PO 5" sheetId="10" r:id="rId5"/>
    <sheet name="PO 6" sheetId="11" r:id="rId6"/>
    <sheet name="PO 7" sheetId="12" r:id="rId7"/>
  </sheets>
  <definedNames>
    <definedName name="_xlnm._FilterDatabase" localSheetId="1" hidden="1">'PO 2'!$A$2:$Y$28</definedName>
    <definedName name="_xlnm._FilterDatabase" localSheetId="2" hidden="1">'PO 3'!$A$2:$AB$18</definedName>
    <definedName name="_xlnm._FilterDatabase" localSheetId="5" hidden="1">'PO 6'!$A$1:$AA$54</definedName>
    <definedName name="_xlnm._FilterDatabase" localSheetId="6" hidden="1">'PO 7'!$A$1:$AB$54</definedName>
    <definedName name="_xlnm.Print_Area" localSheetId="1">'PO 2'!$A$1:$Y$37</definedName>
    <definedName name="_xlnm.Print_Area" localSheetId="6">'PO 7'!$A$1:$AB$64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9" l="1"/>
  <c r="H22" i="8" l="1"/>
  <c r="H7" i="9"/>
  <c r="L4" i="9"/>
  <c r="I4" i="9" s="1"/>
  <c r="J4" i="9" l="1"/>
  <c r="H9" i="10"/>
  <c r="L18" i="8" l="1"/>
  <c r="I28" i="6" l="1"/>
  <c r="J28" i="6"/>
  <c r="K28" i="6"/>
  <c r="N28" i="6" s="1"/>
  <c r="L28" i="6"/>
  <c r="M28" i="6"/>
  <c r="H28" i="6"/>
  <c r="H31" i="6" l="1"/>
  <c r="N25" i="6"/>
  <c r="I17" i="1"/>
  <c r="J17" i="1"/>
  <c r="H17" i="1"/>
  <c r="L17" i="1"/>
  <c r="M17" i="1"/>
  <c r="K17" i="1"/>
  <c r="I19" i="1"/>
  <c r="H19" i="1"/>
  <c r="N16" i="1"/>
  <c r="H61" i="12" l="1"/>
  <c r="H57" i="12"/>
  <c r="H61" i="11"/>
  <c r="H57" i="11"/>
  <c r="H16" i="10"/>
  <c r="H12" i="10"/>
  <c r="H13" i="9"/>
  <c r="H9" i="9"/>
  <c r="H25" i="8"/>
  <c r="H21" i="8"/>
  <c r="L17" i="8" l="1"/>
  <c r="L16" i="8"/>
  <c r="L15" i="8"/>
  <c r="L14" i="8"/>
  <c r="L12" i="8"/>
  <c r="L11" i="8"/>
  <c r="L10" i="8"/>
  <c r="L9" i="8"/>
  <c r="L8" i="8"/>
  <c r="L7" i="8"/>
  <c r="L6" i="8"/>
  <c r="L5" i="8"/>
  <c r="L4" i="8"/>
  <c r="O14" i="8"/>
  <c r="O12" i="8"/>
  <c r="O11" i="8"/>
  <c r="O8" i="8"/>
  <c r="O9" i="8"/>
  <c r="O10" i="8"/>
  <c r="O6" i="8"/>
  <c r="O7" i="8"/>
  <c r="O4" i="8"/>
  <c r="O5" i="8"/>
  <c r="N14" i="8"/>
  <c r="N12" i="8"/>
  <c r="N11" i="8"/>
  <c r="N10" i="8"/>
  <c r="N9" i="8"/>
  <c r="N8" i="8"/>
  <c r="N7" i="8"/>
  <c r="N6" i="8"/>
  <c r="N5" i="8"/>
  <c r="N4" i="8"/>
  <c r="O3" i="8"/>
  <c r="N3" i="8"/>
  <c r="L3" i="8"/>
  <c r="O2" i="8"/>
  <c r="N2" i="8"/>
  <c r="L2" i="8"/>
  <c r="L3" i="9"/>
  <c r="L6" i="9"/>
  <c r="L2" i="9"/>
  <c r="H10" i="9" s="1"/>
  <c r="U37" i="11" l="1"/>
  <c r="U24" i="11"/>
  <c r="T16" i="11"/>
  <c r="N52" i="11"/>
  <c r="N50" i="11"/>
  <c r="N49" i="11"/>
  <c r="N47" i="11"/>
  <c r="N46" i="11"/>
  <c r="N43" i="11"/>
  <c r="N40" i="11"/>
  <c r="N39" i="11"/>
  <c r="N38" i="11"/>
  <c r="N37" i="11"/>
  <c r="N35" i="11"/>
  <c r="N31" i="11"/>
  <c r="N29" i="11"/>
  <c r="N26" i="11"/>
  <c r="N23" i="11"/>
  <c r="N20" i="11"/>
  <c r="N18" i="11"/>
  <c r="N15" i="11"/>
  <c r="N11" i="11"/>
  <c r="N8" i="11"/>
  <c r="N2" i="11"/>
  <c r="P3" i="9" l="1"/>
  <c r="P6" i="9"/>
  <c r="P2" i="9"/>
  <c r="X3" i="8"/>
  <c r="X4" i="8"/>
  <c r="X8" i="8"/>
  <c r="X9" i="8"/>
  <c r="X12" i="8"/>
  <c r="X15" i="8"/>
  <c r="X17" i="8"/>
  <c r="X2" i="8"/>
  <c r="P5" i="8" l="1"/>
  <c r="P6" i="8"/>
  <c r="P7" i="8"/>
  <c r="P8" i="8"/>
  <c r="P9" i="8"/>
  <c r="P10" i="8"/>
  <c r="P11" i="8"/>
  <c r="P12" i="8"/>
  <c r="P14" i="8"/>
  <c r="P15" i="8"/>
  <c r="P16" i="8"/>
  <c r="P17" i="8"/>
  <c r="P4" i="8"/>
  <c r="P3" i="8"/>
  <c r="P2" i="8"/>
  <c r="O18" i="8"/>
  <c r="I7" i="9" l="1"/>
  <c r="J7" i="9"/>
  <c r="K7" i="9"/>
  <c r="M7" i="9"/>
  <c r="N7" i="9"/>
  <c r="O7" i="9"/>
  <c r="N22" i="6" l="1"/>
  <c r="N19" i="6"/>
  <c r="N16" i="6"/>
  <c r="N13" i="6"/>
  <c r="N10" i="6"/>
  <c r="N7" i="6"/>
  <c r="N15" i="1" l="1"/>
  <c r="N14" i="1"/>
  <c r="N13" i="1"/>
  <c r="N12" i="1"/>
  <c r="N7" i="1"/>
  <c r="N2" i="1"/>
  <c r="L54" i="12" l="1"/>
  <c r="K54" i="12"/>
  <c r="H54" i="12"/>
  <c r="N54" i="12"/>
  <c r="O54" i="12"/>
  <c r="P54" i="12"/>
  <c r="M54" i="12"/>
  <c r="J7" i="10" l="1"/>
  <c r="I7" i="10"/>
  <c r="J5" i="10"/>
  <c r="I5" i="10"/>
  <c r="J3" i="10"/>
  <c r="I3" i="10"/>
  <c r="I9" i="10" l="1"/>
  <c r="J9" i="10"/>
  <c r="I61" i="12" l="1"/>
  <c r="I57" i="12"/>
  <c r="J54" i="12"/>
  <c r="I54" i="12"/>
  <c r="H58" i="12"/>
  <c r="H59" i="12" l="1"/>
  <c r="H60" i="12"/>
  <c r="H62" i="12"/>
  <c r="I62" i="12"/>
  <c r="I58" i="12"/>
  <c r="I59" i="12"/>
  <c r="I60" i="12"/>
  <c r="N18" i="8" l="1"/>
  <c r="I54" i="11"/>
  <c r="J54" i="11"/>
  <c r="K54" i="11"/>
  <c r="L54" i="11"/>
  <c r="M54" i="11"/>
  <c r="H54" i="11"/>
  <c r="H58" i="11" s="1"/>
  <c r="N54" i="11" l="1"/>
  <c r="H59" i="11"/>
  <c r="I61" i="11"/>
  <c r="I57" i="11"/>
  <c r="H62" i="11"/>
  <c r="I16" i="10"/>
  <c r="I12" i="10"/>
  <c r="M9" i="10"/>
  <c r="L9" i="10"/>
  <c r="K9" i="10"/>
  <c r="I13" i="9"/>
  <c r="I11" i="9"/>
  <c r="H14" i="9"/>
  <c r="I9" i="9"/>
  <c r="I10" i="9" s="1"/>
  <c r="H12" i="9" l="1"/>
  <c r="I12" i="9"/>
  <c r="I14" i="9"/>
  <c r="H11" i="9"/>
  <c r="I62" i="11"/>
  <c r="I59" i="11"/>
  <c r="I58" i="11"/>
  <c r="H60" i="11"/>
  <c r="I60" i="11"/>
  <c r="I17" i="10"/>
  <c r="H13" i="10"/>
  <c r="H15" i="10"/>
  <c r="H14" i="10"/>
  <c r="I14" i="10"/>
  <c r="I13" i="10"/>
  <c r="H17" i="10"/>
  <c r="I15" i="10"/>
  <c r="M18" i="8"/>
  <c r="I18" i="8"/>
  <c r="J18" i="8"/>
  <c r="I23" i="8" l="1"/>
  <c r="H18" i="8"/>
  <c r="H23" i="8" s="1"/>
  <c r="H24" i="8" l="1"/>
  <c r="H35" i="6"/>
  <c r="I35" i="6" s="1"/>
  <c r="I31" i="6"/>
  <c r="H23" i="1"/>
  <c r="I23" i="1" s="1"/>
  <c r="I25" i="8" l="1"/>
  <c r="I26" i="8" s="1"/>
  <c r="H26" i="8"/>
  <c r="I21" i="8"/>
  <c r="I20" i="1"/>
  <c r="I24" i="8" l="1"/>
  <c r="I22" i="8"/>
  <c r="I32" i="6"/>
  <c r="H20" i="1"/>
  <c r="H22" i="1" l="1"/>
  <c r="H21" i="1"/>
  <c r="H24" i="1"/>
  <c r="I24" i="1"/>
  <c r="I22" i="1"/>
  <c r="I21" i="1"/>
  <c r="H34" i="6"/>
  <c r="H36" i="6"/>
  <c r="I36" i="6"/>
  <c r="I33" i="6"/>
  <c r="I34" i="6"/>
  <c r="H2" i="6"/>
  <c r="H32" i="6" l="1"/>
  <c r="N2" i="6"/>
  <c r="H33" i="6"/>
</calcChain>
</file>

<file path=xl/sharedStrings.xml><?xml version="1.0" encoding="utf-8"?>
<sst xmlns="http://schemas.openxmlformats.org/spreadsheetml/2006/main" count="1301" uniqueCount="532">
  <si>
    <t>Prijímateľ</t>
  </si>
  <si>
    <t>Názov projektu</t>
  </si>
  <si>
    <t>Výška NFP</t>
  </si>
  <si>
    <t>EÚ zdroje</t>
  </si>
  <si>
    <t>Ukazovateľ výstupu</t>
  </si>
  <si>
    <t>Ukazovateľ výsledku</t>
  </si>
  <si>
    <t>Dátum ukončenia</t>
  </si>
  <si>
    <t>ŽSR, Modernizácia železničnej trate Púchov – Žilina, pre traťovú rýchlosť do 160 km/hod. – I. etapa (Púchov – Považská Teplá)</t>
  </si>
  <si>
    <t>ŽSR</t>
  </si>
  <si>
    <t>Typ projektu</t>
  </si>
  <si>
    <t>národný</t>
  </si>
  <si>
    <t>investičný</t>
  </si>
  <si>
    <t>18.9.2018</t>
  </si>
  <si>
    <t>31.6.2020</t>
  </si>
  <si>
    <t>Úspora času v železničnej doprave na základnej sieti TEN-T</t>
  </si>
  <si>
    <t>Úspora produkcie emisií PM10 (vplyvom modernizácie tratí)</t>
  </si>
  <si>
    <t>Úspora produkcie emisií NO2 (vplyvom modernizácie tratí)</t>
  </si>
  <si>
    <t>Čerpané finančné prostriedky</t>
  </si>
  <si>
    <t>Počet obnovených vlakových súprav v železničnej verejnej osobnej doprave</t>
  </si>
  <si>
    <t>ŠR zdroje</t>
  </si>
  <si>
    <t>Celková dĺžka rekonštruovaných alebo zrenovovaných železničných tretí v sieti TEN-T</t>
  </si>
  <si>
    <t>13.7.2018</t>
  </si>
  <si>
    <t>Modernizácia vozového parku ŽKV v rámci OPII – 2. časť</t>
  </si>
  <si>
    <t>ZSSK</t>
  </si>
  <si>
    <t>veľký</t>
  </si>
  <si>
    <t>5.7.2018</t>
  </si>
  <si>
    <t>ŠC</t>
  </si>
  <si>
    <t>Počet prepravených cestujúcich vo verejnej železničnej osobnej doprave</t>
  </si>
  <si>
    <t>P. č.</t>
  </si>
  <si>
    <t>Modernizácia vozového parku ŽKV v rámci OPII – 1. časť</t>
  </si>
  <si>
    <t>11.11.2017</t>
  </si>
  <si>
    <t>30.4.2022</t>
  </si>
  <si>
    <t>1.3.2021</t>
  </si>
  <si>
    <t>ŽSR, Modernizácia trate Púchov – Žilina, pre rýchlosť do 160 km/hod., II. etapa – (úsek Považská Teplá /mimo/ – Žilina /mimo/), 2. fáza (Dolný Hričov - Žilina), realizácia</t>
  </si>
  <si>
    <t>3.6.2017</t>
  </si>
  <si>
    <t>ŽSR, dopravný uzol Bratislava – štúdia realizovateľnosti</t>
  </si>
  <si>
    <t>23.6.2017</t>
  </si>
  <si>
    <t>neinvestičný</t>
  </si>
  <si>
    <t>1.12.2019</t>
  </si>
  <si>
    <t>Počet realizovaných dokumentácií, analýz, štúdií a správ v súvislosti s prípravou, implementáciou, monitorovaním a hodnotením projektu</t>
  </si>
  <si>
    <t>ŽSR, dostavba zriaďovacej stanice Žilina Teplička a nadväzujúcej železničnej infraštruktúry v uzle Žilina - projektová dokumentácia DSP, DRS a DVZ</t>
  </si>
  <si>
    <t>Dátum podpisu zmluvy</t>
  </si>
  <si>
    <t>1.6.2019</t>
  </si>
  <si>
    <t>Úspora produkcie emisií CO2 (vplyvom modernizácie železničných tratí)</t>
  </si>
  <si>
    <t>Úspora času v železničnej doprave na základnej sieti TEN-T (min.)</t>
  </si>
  <si>
    <t>Počet prvkov zabezpečujúcich bezpečný alebo bezbariérový prístup k výsledkom projektu</t>
  </si>
  <si>
    <t>Hodnota prvkov zabezpečujúcich bezpečný alebo bezbariérový prístup k výsledkom projektu</t>
  </si>
  <si>
    <t>Celková dĺžka nových alebo zmodernizovaných nástupíšť (základná sieť TEN-T)  (m)</t>
  </si>
  <si>
    <t>Začiatok realizácie projektu</t>
  </si>
  <si>
    <t>7.9.2016</t>
  </si>
  <si>
    <t>Kód ITMS</t>
  </si>
  <si>
    <t>1.9.2014</t>
  </si>
  <si>
    <t>17.12.2018</t>
  </si>
  <si>
    <t>Zdroje EÚ</t>
  </si>
  <si>
    <t>Zdroje ŠR</t>
  </si>
  <si>
    <t xml:space="preserve">Cieľová hodnota </t>
  </si>
  <si>
    <t>Cieľová hodnota</t>
  </si>
  <si>
    <t>Skutočný stav</t>
  </si>
  <si>
    <t>311011A952</t>
  </si>
  <si>
    <t>311011B658</t>
  </si>
  <si>
    <t>311011B922</t>
  </si>
  <si>
    <t>311011C277</t>
  </si>
  <si>
    <t>11.12.2015</t>
  </si>
  <si>
    <t>311011M313</t>
  </si>
  <si>
    <t>12.11.2017</t>
  </si>
  <si>
    <t>311011N900</t>
  </si>
  <si>
    <t>6.7.2018</t>
  </si>
  <si>
    <t>NDS</t>
  </si>
  <si>
    <t>D1 Hričovské Podhradie - Lietavská Lúčka, II. Fáza</t>
  </si>
  <si>
    <t>311021A425</t>
  </si>
  <si>
    <t>11.5.2016</t>
  </si>
  <si>
    <t>1.10.2015</t>
  </si>
  <si>
    <t>1.4.2019</t>
  </si>
  <si>
    <t>Celková dĺžka novovybudovaných ciest v sieti TEN-T (CORE)</t>
  </si>
  <si>
    <t>Celková dĺžka vybudovaných tunelov (na diaľniciach a/alebo rýchlostných cestách na základnej sieti TEN-T)</t>
  </si>
  <si>
    <t>Percento fyzického pokroku z celkovej dĺžky novej a/alebo technicky zhodnotenej infraštruktúry</t>
  </si>
  <si>
    <t>Počet vybudovaných jazdných pruhov (na diaľniciach a/alebo rýchlostných cestách na základnej sieti TEN-T)</t>
  </si>
  <si>
    <t>Počet vybudovaných mostov (na diaľniciach a/alebo rýchlostných cestách na základnej sieti TEN-T)</t>
  </si>
  <si>
    <t>Úspora času v cestnej doprave na diaľniciach a rýchlostných cestách</t>
  </si>
  <si>
    <t xml:space="preserve">
Úspora produkcie emisií NO2 (vplyvom výstavby diaľnic)</t>
  </si>
  <si>
    <t xml:space="preserve">
Úspora produkcie emisií PM10 (vplyvom výstavby diaľnic)</t>
  </si>
  <si>
    <t>311021B373</t>
  </si>
  <si>
    <t>7.12.2016</t>
  </si>
  <si>
    <t>Úspora produkcie emisií PM10 (vplyvom výstavby diaľnic)</t>
  </si>
  <si>
    <t>311021D234</t>
  </si>
  <si>
    <t>D1 Lietavská Lúčka – Višňové – Dubná Skala, II. Fáza</t>
  </si>
  <si>
    <t>D3 Žilina Strážov – Žilina Brodno (2. fáza)</t>
  </si>
  <si>
    <t>1.12.2022</t>
  </si>
  <si>
    <t>Úspora produkcie emisií NO2 (vplyvom výstavby diaľnic)</t>
  </si>
  <si>
    <t>311021G032</t>
  </si>
  <si>
    <t>D3 Svrčinovec – Skalité (2. fáza)</t>
  </si>
  <si>
    <t>19.8.2017</t>
  </si>
  <si>
    <t>1.9.2015</t>
  </si>
  <si>
    <t>311021Q006</t>
  </si>
  <si>
    <t>D3 Čadca, Bukov - Svrčinovec</t>
  </si>
  <si>
    <t>12.7.2018</t>
  </si>
  <si>
    <t>15.12.2016</t>
  </si>
  <si>
    <t>1.5.2021</t>
  </si>
  <si>
    <t>311021S316</t>
  </si>
  <si>
    <t>17.10.2018</t>
  </si>
  <si>
    <t>1.1.2014</t>
  </si>
  <si>
    <t>1.6.2021</t>
  </si>
  <si>
    <t xml:space="preserve"> D1 Budimír - Bidovce</t>
  </si>
  <si>
    <t>Celková dĺžka novovybudovaných privádzačov k diaľniciam a rýchlostným cestám na sieti TEN-T</t>
  </si>
  <si>
    <t>311021Q625</t>
  </si>
  <si>
    <t>D1 Prešov, západ – Prešov, juh</t>
  </si>
  <si>
    <t>30.11.2018</t>
  </si>
  <si>
    <t>Alokácia:</t>
  </si>
  <si>
    <t>Kontrahovanie %</t>
  </si>
  <si>
    <t>% čerpania z kontrahovania</t>
  </si>
  <si>
    <t>% čerpania z alokácie</t>
  </si>
  <si>
    <t>Cieľ 2018</t>
  </si>
  <si>
    <t>% naplnenie cieľa 2018</t>
  </si>
  <si>
    <t>DPB</t>
  </si>
  <si>
    <t>DPB, Obnova vozového parku električiek v Bratislave - opcia na 15 ks jednosmerných električiek</t>
  </si>
  <si>
    <t>311031A347</t>
  </si>
  <si>
    <t>23.3.2016</t>
  </si>
  <si>
    <t>16.10.2014</t>
  </si>
  <si>
    <t>18.7.2016</t>
  </si>
  <si>
    <t>Počet cestujúcich prepravených dráhovou MHD v mestách Bratislava, Košice, Žilina, Prešov a Banská Bystrica</t>
  </si>
  <si>
    <t>Počet nových mobilných prostriedkov dráhovej mestskej hromadnej dopravy (električky, trolejbusy) vhodných tiež pre cestujúcich s obmedzenou mobilitou</t>
  </si>
  <si>
    <t>Obnova vozidlového parku električiek v Košiciach – 1. časť</t>
  </si>
  <si>
    <t>311031A511</t>
  </si>
  <si>
    <t>17.12.2016</t>
  </si>
  <si>
    <t>8.3.2016</t>
  </si>
  <si>
    <t>1.2.218</t>
  </si>
  <si>
    <t>Vlastne zdroje</t>
  </si>
  <si>
    <t>DPMP, Modernizácia vozového parku trolejbusov v Prešove</t>
  </si>
  <si>
    <t>DPMP</t>
  </si>
  <si>
    <t>311031A805</t>
  </si>
  <si>
    <t>28.7.2016</t>
  </si>
  <si>
    <t>25.10.2016</t>
  </si>
  <si>
    <t>24.4.2017</t>
  </si>
  <si>
    <t>Modernizácia električkových tratí - Karloveská radiála, projektová dokumentácia</t>
  </si>
  <si>
    <t>311031B585</t>
  </si>
  <si>
    <t>30.12.2017</t>
  </si>
  <si>
    <t>8.10.2014</t>
  </si>
  <si>
    <t>1.6.2017</t>
  </si>
  <si>
    <t>Hl. mesto Bratislava</t>
  </si>
  <si>
    <t>ŽSR, Terminál integrovanej osobnej prepravy Trebišov, projektová dokumentácia (DÚR, DSPRS)</t>
  </si>
  <si>
    <t>311031B625</t>
  </si>
  <si>
    <t>22.4.2014</t>
  </si>
  <si>
    <t>3.5.2018</t>
  </si>
  <si>
    <t>311031B720</t>
  </si>
  <si>
    <t>Stratégia udržateľného rozvoja dopravy mesta Prešov</t>
  </si>
  <si>
    <t>mesto Prešov</t>
  </si>
  <si>
    <t>4.7.2017</t>
  </si>
  <si>
    <t>30.9.2017</t>
  </si>
  <si>
    <t>311031B896</t>
  </si>
  <si>
    <t>Modernizácia električkových tratí v Košiciach – 2. etapa – 1. časť</t>
  </si>
  <si>
    <t>mesto Košice</t>
  </si>
  <si>
    <t>2.12.2016</t>
  </si>
  <si>
    <t>2.1.2014</t>
  </si>
  <si>
    <t>1.3.2019</t>
  </si>
  <si>
    <t>Celková dĺžka nových alebo zmodernizovaných tratí pre električky alebo metro</t>
  </si>
  <si>
    <t>Úspora času vo verejnej osobnej doprave</t>
  </si>
  <si>
    <t>311031C214</t>
  </si>
  <si>
    <t>DPMŽ</t>
  </si>
  <si>
    <t>Nízkopodlažné a energeticky úsporné trolejbusy a trolejbusy s pomocným pohonom pre Žilinu</t>
  </si>
  <si>
    <t>21.10.2016</t>
  </si>
  <si>
    <t>19.10.2016</t>
  </si>
  <si>
    <t>27.2.2018</t>
  </si>
  <si>
    <t>311031C251</t>
  </si>
  <si>
    <t>Zastávka Ivanka pri Dunaji – záchytné parkovisko pre IAD, projektová dokumentácia (DÚR, DSPRS, DVZ)</t>
  </si>
  <si>
    <t>22.7.2017</t>
  </si>
  <si>
    <t>13.3.2014</t>
  </si>
  <si>
    <t>1.9.2019</t>
  </si>
  <si>
    <t>311031C263</t>
  </si>
  <si>
    <t>ŽST Pezinok – záchytné parkovisko pre IAD, projektová dokumentácia (DÚR, DSPRS, DVZ)</t>
  </si>
  <si>
    <t>311031C982</t>
  </si>
  <si>
    <t>DPB, Modernizácia údržbovej základne 2.etapa</t>
  </si>
  <si>
    <t>28.6.2017</t>
  </si>
  <si>
    <t>10.10.2016</t>
  </si>
  <si>
    <t>10.8.2018</t>
  </si>
  <si>
    <t>Miera disponibility vozidiel pre prevádzku</t>
  </si>
  <si>
    <t>Počet nových a/alebo technicky zhodnotených objektov (v rámci verejenej osobnej dopravy)</t>
  </si>
  <si>
    <t>311031K874</t>
  </si>
  <si>
    <t>Štúdia realizovateľnosti – Výstavba a modernizácia údržbovej základne trolejbusov, modernizácia infraštruktúry trolejbusovej dráhy a meniarní, výstavba nových trolejbusových tratí a obratísk v Žiline</t>
  </si>
  <si>
    <t>29.1.2018</t>
  </si>
  <si>
    <t>23.3.2018</t>
  </si>
  <si>
    <t>311031N691</t>
  </si>
  <si>
    <t>Nízkopodlažné a energeticky úsporné trolejbusy a trolejbusy s pomocným pohonom pre Žilinu – opcia</t>
  </si>
  <si>
    <t>4.7.2018</t>
  </si>
  <si>
    <t>7.7.2018</t>
  </si>
  <si>
    <t>311031P992</t>
  </si>
  <si>
    <t>ŽSR, Terminály integrovanej osobnej prepravy v Bratislave, úsek Devínska Nová Ves - Bratislava hlavná stanica - Podunajské Biskupice, TIOP č. 1, 2, 4, 5, 6, 7 - projektová dokumentácia (DÚR)</t>
  </si>
  <si>
    <t>1.6.2015</t>
  </si>
  <si>
    <t>311031Q300</t>
  </si>
  <si>
    <t>Nízkopodlažné a energeticky úsporné trolejbusy a trolejbusy s pomocným pohonom pre Žilinu – 2. časť</t>
  </si>
  <si>
    <t>1.12.2018</t>
  </si>
  <si>
    <t>1.11.2018</t>
  </si>
  <si>
    <t>1.3.2020</t>
  </si>
  <si>
    <t>DPMK</t>
  </si>
  <si>
    <t>311041B277</t>
  </si>
  <si>
    <t>Bezpečnostný projekt a Havarijný plán verejného prístavu Bratislava</t>
  </si>
  <si>
    <t>VP</t>
  </si>
  <si>
    <t>2.7.2016</t>
  </si>
  <si>
    <t>1.5.2016</t>
  </si>
  <si>
    <t>30.11.2016</t>
  </si>
  <si>
    <t>Počet vypracovaných štúdií realizovateľnosti (v súvislosti s rozvojom prístavov a vodných ciest TEN-T CORE)</t>
  </si>
  <si>
    <t xml:space="preserve"> Štúdia uskutočniteľnosti pre projekt „Modernizácia vytyčovacej techniky a plavebného značenia na vodnej ceste medzinárodného významu Dunaj"</t>
  </si>
  <si>
    <t>311041R549</t>
  </si>
  <si>
    <t>Slovenský vodhospodársky podnik</t>
  </si>
  <si>
    <t>13.12.2018</t>
  </si>
  <si>
    <t>1.2.2019</t>
  </si>
  <si>
    <t>1.1.2020</t>
  </si>
  <si>
    <t>Počet vypracovaných štúdií realizovateľnosti (v súvislosti s rozvojom prístavov a vodných ciest TEN-T CORE)</t>
  </si>
  <si>
    <t>311041S647</t>
  </si>
  <si>
    <t>Pravidelná osobná vodná doprava po Dunaji – DUNAJBUS – predprojektová príprava</t>
  </si>
  <si>
    <t>1.3.2018</t>
  </si>
  <si>
    <t>Pro-Danubia - Združenie obcí pre miestnu dopravu po Dunaji</t>
  </si>
  <si>
    <t>311051B927</t>
  </si>
  <si>
    <t>ŽSR, Elektrifikácia trate Bánovce nad Ondavou - Humenné, projektová dokumentácia (DÚR, DSP, DRS)</t>
  </si>
  <si>
    <t>neinvetičný</t>
  </si>
  <si>
    <t>25.4.2018</t>
  </si>
  <si>
    <t>15.10.2014</t>
  </si>
  <si>
    <t>1.4.2021</t>
  </si>
  <si>
    <t>311061A789</t>
  </si>
  <si>
    <t>R2 Zvolen, východ – Pstruša, II. Fáza</t>
  </si>
  <si>
    <t>1.11.2015</t>
  </si>
  <si>
    <t>Celková dĺžka novovybudovaných ciest v sieti TEN-T (mimo CORE)</t>
  </si>
  <si>
    <t>Celková dĺžka novovybudovaných privádzačov k rýchlostným cestám na sieti TEN-T</t>
  </si>
  <si>
    <t>Počet vybudovaných jazdných pruhov (na rýchlostných cestách mimo základnej sieti TEN-T)</t>
  </si>
  <si>
    <t>Počet vybudovaných križovatiek (na rýchlostných cestách mimo základnej sieti TEN-T)</t>
  </si>
  <si>
    <t>Počet vybudovaných mostov (na rýchlostných cestách mimo základnej sieti TEN-T)</t>
  </si>
  <si>
    <t>Úspora času v cestnej doprave na rýchlostných cestách</t>
  </si>
  <si>
    <t>Úspora produkcie emisií NO2 (vplyvom výstavby rýchlostných ciest)</t>
  </si>
  <si>
    <t>Úspora produkcie emisií PM10 (vplyvom výstavby rýchlostných ciest)</t>
  </si>
  <si>
    <t>SSC</t>
  </si>
  <si>
    <t>311061A343</t>
  </si>
  <si>
    <t xml:space="preserve"> I/77 Smilno - Svidník, rekonštrukcia cesty, druhá fáza</t>
  </si>
  <si>
    <t>10.12.2016</t>
  </si>
  <si>
    <t>1.12.2015</t>
  </si>
  <si>
    <t>1.12.2017</t>
  </si>
  <si>
    <t>Celková dĺžka rekonštruovaných alebo zrenovovaných ciest (I. triedy)</t>
  </si>
  <si>
    <t>Počet odstránených kritických nehodových lokalít a kolíznych bodov na cestách I. triedy</t>
  </si>
  <si>
    <t>Úspora času v cestnej doprave na cestách I. triedy</t>
  </si>
  <si>
    <t>311061A346</t>
  </si>
  <si>
    <t>I/66 Brezno - obchvat, I. etapa - 2. fáza</t>
  </si>
  <si>
    <t>13.10.2016</t>
  </si>
  <si>
    <t>30.6.2018</t>
  </si>
  <si>
    <t>Celková dĺžka novovybudovaných ciest (cesty 1. triedy)</t>
  </si>
  <si>
    <t>Úspora produkcie emisií NO2 (vplyvom výstavby ciest I. triedy)</t>
  </si>
  <si>
    <t>Úspora produkcie emisií PM10 (vplyvom výstavby ciest I. triedy)</t>
  </si>
  <si>
    <t>Stavebné a bezpečnostné opatrenia na zníženie nehodovosti medzinárodného cestného ťahu E371 na ceste I/73 Šarišský Štiavnik - Hunkovce - 2. Fáza</t>
  </si>
  <si>
    <t>311061A351</t>
  </si>
  <si>
    <t>2.11.2015</t>
  </si>
  <si>
    <t>29.9.2017</t>
  </si>
  <si>
    <t>I/78 Námestovo - prieťah</t>
  </si>
  <si>
    <t>311061A484</t>
  </si>
  <si>
    <t>23.8.2016</t>
  </si>
  <si>
    <t>13.2.2015</t>
  </si>
  <si>
    <t>30.8.2016</t>
  </si>
  <si>
    <t>Počet usmrtených na cestách I. triedy</t>
  </si>
  <si>
    <t>Rekonštrukcia betónových vozoviek v Trnavskom regióne (I/62, I/75), 2. fáza</t>
  </si>
  <si>
    <t>311061B395</t>
  </si>
  <si>
    <t>29.9.2016</t>
  </si>
  <si>
    <t>1.7.2015</t>
  </si>
  <si>
    <t>I/50 Ružová osada, rekonštrukcia cesty - 2.fáza</t>
  </si>
  <si>
    <t>311061B833</t>
  </si>
  <si>
    <t>31.3.2017</t>
  </si>
  <si>
    <t>I/66 Polomka – bodová závada, 2.fáza</t>
  </si>
  <si>
    <t>311061B851</t>
  </si>
  <si>
    <t>31.8.2017</t>
  </si>
  <si>
    <t>I/11 Čadca – most 208</t>
  </si>
  <si>
    <t>311061B877</t>
  </si>
  <si>
    <t>29.6.2018</t>
  </si>
  <si>
    <t>311061B947</t>
  </si>
  <si>
    <t>I/77 Bardejov juhozápadný obchvat, II. Fáza</t>
  </si>
  <si>
    <t>1.4.2015</t>
  </si>
  <si>
    <t>31.12.2017</t>
  </si>
  <si>
    <t>311061C948</t>
  </si>
  <si>
    <t>Rekonštrukcia cesty I/65 Turčianske Teplice - Príbovce</t>
  </si>
  <si>
    <t>15.2.2017</t>
  </si>
  <si>
    <t>5.6.2017</t>
  </si>
  <si>
    <t>5.12.2019</t>
  </si>
  <si>
    <t>311061D291</t>
  </si>
  <si>
    <t>Riadenie bezpečnosti, návrhové opatrenia a analýza financovateľnosti bezpečnostných opatrení na cestách I. triedy</t>
  </si>
  <si>
    <t>10.3.2017</t>
  </si>
  <si>
    <t>1.10.2016</t>
  </si>
  <si>
    <t>1.9.2020</t>
  </si>
  <si>
    <t>311061I152</t>
  </si>
  <si>
    <t>Štúdie realizovateľnosti projektov ciest I. triedy v TT a NR kraji</t>
  </si>
  <si>
    <t>15.11.2017</t>
  </si>
  <si>
    <t>15.10.2016</t>
  </si>
  <si>
    <t>15.12.2019</t>
  </si>
  <si>
    <t>Štúdie realizovateľnosti projektov ciest I. triedy v BB kraji</t>
  </si>
  <si>
    <t>311061J409</t>
  </si>
  <si>
    <t>Rekonštrukcia križovatiek na cestách I. triedy III. etapa – I/76 Štúrovo - Nánska</t>
  </si>
  <si>
    <t>311061K900</t>
  </si>
  <si>
    <t>6.12.2017</t>
  </si>
  <si>
    <t>Počet zmodernizovaných križovatiek (na cestách I. triedy)</t>
  </si>
  <si>
    <t>Modernizácia a rekonštrukcia mostov ciest I. triedy – 2. fáza</t>
  </si>
  <si>
    <t>311061M584</t>
  </si>
  <si>
    <t>17.4.2018</t>
  </si>
  <si>
    <t>1.1.2016</t>
  </si>
  <si>
    <t>1.12.219</t>
  </si>
  <si>
    <t>311061N361</t>
  </si>
  <si>
    <t>Štúdie realizovateľnosti projektov ciest I. triedy v ZA a TN kraji</t>
  </si>
  <si>
    <t>17.3.2018</t>
  </si>
  <si>
    <t>1.12.2016</t>
  </si>
  <si>
    <t>Rekonštrukcia križovatiek na cestách I.triedy III.etapa v PO kraji</t>
  </si>
  <si>
    <t>311061N386</t>
  </si>
  <si>
    <t>16.5.2018</t>
  </si>
  <si>
    <t>Štúdie realizovateľnosti projektov ciest I. triedy v KE a PO kraji</t>
  </si>
  <si>
    <t>311061N929</t>
  </si>
  <si>
    <t>4.5.2018</t>
  </si>
  <si>
    <t>1.6.2016</t>
  </si>
  <si>
    <t>I/66 Ždiar, riešenie bezpečnosti a odvodnenia vozovky</t>
  </si>
  <si>
    <t>311061R093</t>
  </si>
  <si>
    <t>9.11.2018</t>
  </si>
  <si>
    <t>Výstavba a zlepšenie bezpečnostných parametrov mostov na cestách I. triedy 1. etapa v PO a KE kraji</t>
  </si>
  <si>
    <t>311061R201</t>
  </si>
  <si>
    <t>7.12.2018</t>
  </si>
  <si>
    <t>1.11.2014</t>
  </si>
  <si>
    <t>1.12.2023</t>
  </si>
  <si>
    <t>Register úpadcov – 2. fáza</t>
  </si>
  <si>
    <t>11.3.2016</t>
  </si>
  <si>
    <t>MS SR</t>
  </si>
  <si>
    <t>311071A088</t>
  </si>
  <si>
    <t>3.1
3.2</t>
  </si>
  <si>
    <t>31.12.2015</t>
  </si>
  <si>
    <t>7.3
7.4</t>
  </si>
  <si>
    <t>EÚ zdroje - pro rata</t>
  </si>
  <si>
    <t>Počet zavedených elektronických služieb, ktoré prispievajú k riešeniu životných situácií pre občanov</t>
  </si>
  <si>
    <t>Počet zavedených elektronických služieb, ktoré prispievajú k riešeniu životných situácií pre podnikateľov</t>
  </si>
  <si>
    <t>311071A090</t>
  </si>
  <si>
    <t>28.2.2017</t>
  </si>
  <si>
    <t>17.2.2016</t>
  </si>
  <si>
    <t>Register priestorových informácií - 2.fáza</t>
  </si>
  <si>
    <t>MŠVVŠ SR</t>
  </si>
  <si>
    <t>Kód</t>
  </si>
  <si>
    <t>P0651</t>
  </si>
  <si>
    <t>P0647</t>
  </si>
  <si>
    <t>P0673</t>
  </si>
  <si>
    <t>P0666</t>
  </si>
  <si>
    <t>P0660</t>
  </si>
  <si>
    <t>P0012</t>
  </si>
  <si>
    <t>P0019</t>
  </si>
  <si>
    <t>P0365</t>
  </si>
  <si>
    <t>P0061</t>
  </si>
  <si>
    <t>P0237</t>
  </si>
  <si>
    <t>P0350</t>
  </si>
  <si>
    <t>P0366</t>
  </si>
  <si>
    <t>P0005</t>
  </si>
  <si>
    <t>P0022</t>
  </si>
  <si>
    <t>P0111</t>
  </si>
  <si>
    <t>P0480</t>
  </si>
  <si>
    <t>P0488</t>
  </si>
  <si>
    <t>P0648</t>
  </si>
  <si>
    <t>P0668</t>
  </si>
  <si>
    <t>P0675</t>
  </si>
  <si>
    <t>P0007</t>
  </si>
  <si>
    <t>Počet lokalít s odstránením environmentálnej záťaže spôsobenej prevádzkou železničnej dopravy</t>
  </si>
  <si>
    <t>P0181</t>
  </si>
  <si>
    <t>Počet nových a/alebo technicky zhodnotených objektov (na železničnej infraštruktúre)</t>
  </si>
  <si>
    <t>P0206</t>
  </si>
  <si>
    <t>ŽSSK</t>
  </si>
  <si>
    <t>311050S900</t>
  </si>
  <si>
    <t>311071A092</t>
  </si>
  <si>
    <t>Digitálne učivo na dosah – 2. fáza</t>
  </si>
  <si>
    <t>12.12.2015</t>
  </si>
  <si>
    <t>1.2.2015</t>
  </si>
  <si>
    <t>MŽP SR</t>
  </si>
  <si>
    <t>P0144</t>
  </si>
  <si>
    <t>P0222</t>
  </si>
  <si>
    <t>P0013</t>
  </si>
  <si>
    <t>P0652</t>
  </si>
  <si>
    <t>P0076</t>
  </si>
  <si>
    <t>P0736</t>
  </si>
  <si>
    <t>P0492</t>
  </si>
  <si>
    <t>P0511</t>
  </si>
  <si>
    <t>P0015</t>
  </si>
  <si>
    <t>P0243</t>
  </si>
  <si>
    <t>P0644</t>
  </si>
  <si>
    <t>P0006</t>
  </si>
  <si>
    <t>P0009</t>
  </si>
  <si>
    <t>P0481</t>
  </si>
  <si>
    <t>P0485</t>
  </si>
  <si>
    <t>P0489</t>
  </si>
  <si>
    <t>P0649</t>
  </si>
  <si>
    <t>P0669</t>
  </si>
  <si>
    <t>P0676</t>
  </si>
  <si>
    <t>P0003</t>
  </si>
  <si>
    <t>P0667</t>
  </si>
  <si>
    <t>P0674</t>
  </si>
  <si>
    <t>P0458</t>
  </si>
  <si>
    <t>P0580</t>
  </si>
  <si>
    <t>P0739</t>
  </si>
  <si>
    <t>P0738</t>
  </si>
  <si>
    <t>311071A128</t>
  </si>
  <si>
    <t>MV SR</t>
  </si>
  <si>
    <t>Rozšírenie projektu Elektronické služby informačných systémov MV SR na úseku Policajného zboru - 2. fáza</t>
  </si>
  <si>
    <t>3.3.2016</t>
  </si>
  <si>
    <t>30.9.2016</t>
  </si>
  <si>
    <t>1.1.2015</t>
  </si>
  <si>
    <t>IS Identifikátora fyzických osôb – 2. fáza</t>
  </si>
  <si>
    <t>311071A130</t>
  </si>
  <si>
    <t>7.3
7:4</t>
  </si>
  <si>
    <t>1.3.2015</t>
  </si>
  <si>
    <t>311071A131</t>
  </si>
  <si>
    <t>Elektronické služby informačných systémov MV SR na úseku policajného zboru – 2. fáza</t>
  </si>
  <si>
    <t>1.7.2014</t>
  </si>
  <si>
    <t>Zdroje EÚ - pro rata</t>
  </si>
  <si>
    <t>311071A132</t>
  </si>
  <si>
    <t>Elektronické služby ministerstva vnútra Slovenskej republiky na úseku verejného poriadku, bezpečnosti osôb a majetku – 2. fáza</t>
  </si>
  <si>
    <t>1.8.2014</t>
  </si>
  <si>
    <t>9.3.2016</t>
  </si>
  <si>
    <t>1.3.2017</t>
  </si>
  <si>
    <t>Dodatočný počet úsekov verejnej správy, v ktorých je rozhodovanie podporované analytickými systémami (napríklad pre analýzu rizík)</t>
  </si>
  <si>
    <t>Počet nových optimalizovaných úsekov verejnej správy</t>
  </si>
  <si>
    <t>311071A134</t>
  </si>
  <si>
    <t>Projekt budovania aplikačnej architektúry a bezpečnostnej infraštruktúry rezortu Ministerstva spravodlivosti SR – 2. fáza</t>
  </si>
  <si>
    <t>16.3.2016</t>
  </si>
  <si>
    <t>31.3.2016</t>
  </si>
  <si>
    <t>P0051</t>
  </si>
  <si>
    <t>P0224</t>
  </si>
  <si>
    <t>311071A149</t>
  </si>
  <si>
    <t>Elektronizácia služieb Ministerstva hospodárstva SR - 2. fáza</t>
  </si>
  <si>
    <t>MH SR</t>
  </si>
  <si>
    <t>1.5.2014</t>
  </si>
  <si>
    <t>10.3.2016</t>
  </si>
  <si>
    <t>311071A172</t>
  </si>
  <si>
    <t>Cloud Ministerstva vnútra SR</t>
  </si>
  <si>
    <t>P0049</t>
  </si>
  <si>
    <t>P0194</t>
  </si>
  <si>
    <t>Dodatočný počet inštitúcií štátnej správy zapojených do eGovernment cloudu</t>
  </si>
  <si>
    <t>Počet nasadených služieb typu IaaS a PaaS</t>
  </si>
  <si>
    <t>311071A173</t>
  </si>
  <si>
    <t>Datacentrum Ministerstva vnútra SR</t>
  </si>
  <si>
    <t>28.5.2016</t>
  </si>
  <si>
    <t>1.2.2016</t>
  </si>
  <si>
    <t>30.10.2019</t>
  </si>
  <si>
    <t>Elektronický archív Ministerstva vnútra SR - 2.fáza</t>
  </si>
  <si>
    <t>311071A268</t>
  </si>
  <si>
    <t>1.8.2015</t>
  </si>
  <si>
    <t>24.3.2016</t>
  </si>
  <si>
    <t>311071M898</t>
  </si>
  <si>
    <t>Centrálny ekonomický systém</t>
  </si>
  <si>
    <t>30.6.2023</t>
  </si>
  <si>
    <t>P0151</t>
  </si>
  <si>
    <t>Počet dodatočných centrálne využitých podporných systémov vnútornej správy v rámci ISVS (ako služieb v cloude SaaS)</t>
  </si>
  <si>
    <t>MF SR</t>
  </si>
  <si>
    <t>311071M992</t>
  </si>
  <si>
    <t>7.3
7.4
7.5
7.8</t>
  </si>
  <si>
    <t>Informačný systém Obchodného registra SR</t>
  </si>
  <si>
    <t>21.2.2018</t>
  </si>
  <si>
    <t>1.5.2019</t>
  </si>
  <si>
    <t>30.10.2020</t>
  </si>
  <si>
    <t>Dodatočný počet inštitúcií verejnej správy prepojených s centrálnou platformou pre otvorené dáta</t>
  </si>
  <si>
    <t>P0050</t>
  </si>
  <si>
    <t>Počet dodatočných elektronických služieb pre občanov, ktoré je možné riešiť mobilnou aplikáciou</t>
  </si>
  <si>
    <t>P0152</t>
  </si>
  <si>
    <t>Počet nových cezhraničných služieb pre občanov</t>
  </si>
  <si>
    <t>P0215</t>
  </si>
  <si>
    <t>Počet nových zjednodušených životných situácií pre podnikateľov, realizovaných kombináciou elektronických služieb</t>
  </si>
  <si>
    <t>P0234</t>
  </si>
  <si>
    <t>311071P364</t>
  </si>
  <si>
    <t>Centrálny informačný systém štátnej služby</t>
  </si>
  <si>
    <t>NASES</t>
  </si>
  <si>
    <t>7.4
7.5
7.7
7.8</t>
  </si>
  <si>
    <t>19.7.2018</t>
  </si>
  <si>
    <t>31.7.2021</t>
  </si>
  <si>
    <t>311071P371</t>
  </si>
  <si>
    <t>Migrácia IS obcí do vládneho cloudu – plošné rozšírenie IS DCOM – 2. etapa</t>
  </si>
  <si>
    <t>31.1.2021</t>
  </si>
  <si>
    <t>11.10.2018</t>
  </si>
  <si>
    <t>DEUS</t>
  </si>
  <si>
    <t>311071P508</t>
  </si>
  <si>
    <t>Efektívny manažment údajov v prostredí Sociálnej poisťovne</t>
  </si>
  <si>
    <t>SP</t>
  </si>
  <si>
    <t>30.4.2021</t>
  </si>
  <si>
    <t>311071P949</t>
  </si>
  <si>
    <t>7.4
7.7</t>
  </si>
  <si>
    <t>Informačný systém Centra právnej pomoci</t>
  </si>
  <si>
    <t>CPP</t>
  </si>
  <si>
    <t>11.9.2018</t>
  </si>
  <si>
    <t>1.1.2019</t>
  </si>
  <si>
    <t>30.6.2020</t>
  </si>
  <si>
    <t>311071Q565</t>
  </si>
  <si>
    <t>Dátová integrácia: sprístupnenie údajovej základne VS vrátane otvorených údajov prostredníctvom platformy dátovej integrácie</t>
  </si>
  <si>
    <t>ÚPVII</t>
  </si>
  <si>
    <t>7.5
7.7</t>
  </si>
  <si>
    <t>13.10.2018</t>
  </si>
  <si>
    <t>30.10.2021</t>
  </si>
  <si>
    <t>Počet nových datasetov publikovaných vo formáte s vysokým potenciálom na znovupoužitie</t>
  </si>
  <si>
    <t>P0217</t>
  </si>
  <si>
    <t>311071Q805</t>
  </si>
  <si>
    <t>Zavedenie služieb Platform as a Service</t>
  </si>
  <si>
    <t>21.12.2018</t>
  </si>
  <si>
    <t>31.5.2021</t>
  </si>
  <si>
    <t>311071S146</t>
  </si>
  <si>
    <t>Rozvoj platformy integrácie údajov (centrálna integračná platforma) a Manažment osobných údajov</t>
  </si>
  <si>
    <t>31.8.2021</t>
  </si>
  <si>
    <t>P0153</t>
  </si>
  <si>
    <t>Počet dodatočných elektronických služieb pre podnikateľov, ktoré je možné riešiť mobilnou aplikáciou</t>
  </si>
  <si>
    <t>Počet nových zjednodušených životných situácií pre občanov, realizovaných kombináciou elektronických služieb</t>
  </si>
  <si>
    <t>P0233</t>
  </si>
  <si>
    <t>7.3
7.4
7.7</t>
  </si>
  <si>
    <r>
      <t>ŽSR -</t>
    </r>
    <r>
      <rPr>
        <sz val="11"/>
        <color rgb="FFFF0000"/>
        <rFont val="Times New Roman"/>
        <family val="1"/>
      </rPr>
      <t xml:space="preserve"> projekt riadne ukončený</t>
    </r>
  </si>
  <si>
    <t>Percento čerpania projektu</t>
  </si>
  <si>
    <t>Počet vybudovaných technických základní na opravu a údržbu vozového parku dráhovej MHD</t>
  </si>
  <si>
    <t>Zmena rýchlosti prúdenia v dolnej časti zdrže Hrušov - predprojektová a projektová príprava</t>
  </si>
  <si>
    <t>Vodohospodárska výstavba</t>
  </si>
  <si>
    <t>311041S192</t>
  </si>
  <si>
    <t>16.2.2019</t>
  </si>
  <si>
    <t>31.8.2019</t>
  </si>
  <si>
    <t>Celková výška oprávanených výdavkov</t>
  </si>
  <si>
    <t>Celkové oprávnené výdavky</t>
  </si>
  <si>
    <t>Finančný nástroj pre implementáciu projektov Prioritnej osi 1 OPII</t>
  </si>
  <si>
    <t>311011Q201</t>
  </si>
  <si>
    <t>Slovak Investment Holding, a.s.</t>
  </si>
  <si>
    <t>Počet obstaraných nových dráhových diagnostických vozidiel</t>
  </si>
  <si>
    <t>P0903</t>
  </si>
  <si>
    <t>Finančný nástroj pre implementáciu projektov Prioritnej osi 2 OPII</t>
  </si>
  <si>
    <t>311021A129</t>
  </si>
  <si>
    <t xml:space="preserve">         </t>
  </si>
  <si>
    <t>11.3.2015</t>
  </si>
  <si>
    <t>30.4.2016</t>
  </si>
  <si>
    <t>Dátum riadneho ukončenia</t>
  </si>
  <si>
    <t>22.2.2018</t>
  </si>
  <si>
    <t>11.3.2019</t>
  </si>
  <si>
    <t>21.11.2018</t>
  </si>
  <si>
    <t>30.9.2019</t>
  </si>
  <si>
    <t>14.3.2019</t>
  </si>
  <si>
    <t>23.10.2018</t>
  </si>
  <si>
    <t>15.5.2018</t>
  </si>
  <si>
    <t>1.5.2015</t>
  </si>
  <si>
    <t>21.12.2016</t>
  </si>
  <si>
    <r>
      <t xml:space="preserve">Vybudovanie infraštruktúry na kontrolu a prípravu vozového parku železničnej osobnej dopravy - Nové Zámky - </t>
    </r>
    <r>
      <rPr>
        <sz val="10"/>
        <color rgb="FFFF0000"/>
        <rFont val="Calibri"/>
        <family val="2"/>
        <scheme val="minor"/>
      </rPr>
      <t>schválená RO</t>
    </r>
  </si>
  <si>
    <r>
      <t xml:space="preserve">Vybudovanie infraštruktúry na kontrolu a prípravu vozového parku železničnej osobnej dopravy – Humenné - </t>
    </r>
    <r>
      <rPr>
        <sz val="10"/>
        <color rgb="FFFF0000"/>
        <rFont val="Calibri"/>
        <family val="2"/>
        <scheme val="minor"/>
      </rPr>
      <t>schválená RO</t>
    </r>
  </si>
  <si>
    <r>
      <t xml:space="preserve">Vybudovanie infraštruktúry na kontrolu a prípravu vozového parku železničnej osobnej dopravy – Zvolen </t>
    </r>
    <r>
      <rPr>
        <sz val="10"/>
        <color rgb="FFFF0000"/>
        <rFont val="Calibri"/>
        <family val="2"/>
        <scheme val="minor"/>
      </rPr>
      <t>- schválená 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</si>
</sst>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[$€-1809]#,##0.00"/>
    <numFmt numFmtId="165" formatCode="_-* #,##0.00\ [$€-1]_-;\-* #,##0.00\ [$€-1]_-;_-* &quot;-&quot;??\ [$€-1]_-;_-@_-"/>
    <numFmt numFmtId="166" formatCode="[$-F800]dddd\,\ mmmm\ dd\,\ yyyy"/>
    <numFmt numFmtId="167" formatCode="0.0000"/>
    <numFmt numFmtId="168" formatCode="0.000"/>
    <numFmt numFmtId="169" formatCode="#,##0.000"/>
    <numFmt numFmtId="170" formatCode="#,##0.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24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5" fontId="4" fillId="3" borderId="1" xfId="1" applyNumberFormat="1" applyFont="1" applyFill="1" applyBorder="1" applyAlignment="1">
      <alignment horizontal="left" vertical="center" wrapText="1"/>
    </xf>
    <xf numFmtId="166" fontId="3" fillId="0" borderId="0" xfId="0" applyNumberFormat="1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5" fontId="4" fillId="3" borderId="0" xfId="1" applyNumberFormat="1" applyFont="1" applyFill="1" applyBorder="1" applyAlignment="1">
      <alignment horizontal="left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165" fontId="4" fillId="0" borderId="0" xfId="1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4" fillId="3" borderId="0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0" fontId="4" fillId="0" borderId="0" xfId="2" applyNumberFormat="1" applyFont="1" applyFill="1" applyBorder="1" applyAlignment="1">
      <alignment horizontal="left" vertical="center" wrapText="1"/>
    </xf>
    <xf numFmtId="10" fontId="6" fillId="0" borderId="0" xfId="2" applyNumberFormat="1" applyFont="1" applyFill="1" applyBorder="1" applyAlignment="1">
      <alignment horizontal="left" vertical="center" wrapText="1"/>
    </xf>
    <xf numFmtId="165" fontId="6" fillId="5" borderId="1" xfId="1" applyNumberFormat="1" applyFont="1" applyFill="1" applyBorder="1" applyAlignment="1">
      <alignment horizontal="left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10" fontId="4" fillId="3" borderId="1" xfId="2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165" fontId="6" fillId="6" borderId="1" xfId="1" applyNumberFormat="1" applyFont="1" applyFill="1" applyBorder="1" applyAlignment="1">
      <alignment horizontal="center" vertical="center" wrapText="1"/>
    </xf>
    <xf numFmtId="165" fontId="6" fillId="6" borderId="1" xfId="1" applyNumberFormat="1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left" vertical="center" wrapText="1"/>
    </xf>
    <xf numFmtId="10" fontId="4" fillId="0" borderId="0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Border="1" applyAlignment="1">
      <alignment horizontal="center" vertical="center" wrapText="1"/>
    </xf>
    <xf numFmtId="9" fontId="4" fillId="0" borderId="0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165" fontId="4" fillId="4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left" vertical="center" wrapText="1"/>
    </xf>
    <xf numFmtId="165" fontId="4" fillId="3" borderId="1" xfId="1" applyNumberFormat="1" applyFont="1" applyFill="1" applyBorder="1" applyAlignment="1">
      <alignment vertical="center" wrapText="1"/>
    </xf>
    <xf numFmtId="165" fontId="4" fillId="4" borderId="1" xfId="1" applyNumberFormat="1" applyFont="1" applyFill="1" applyBorder="1" applyAlignment="1">
      <alignment vertical="center" wrapText="1"/>
    </xf>
    <xf numFmtId="166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6" fontId="3" fillId="0" borderId="8" xfId="0" applyNumberFormat="1" applyFont="1" applyBorder="1" applyAlignment="1">
      <alignment horizontal="center" vertical="center" wrapText="1"/>
    </xf>
    <xf numFmtId="165" fontId="4" fillId="4" borderId="8" xfId="1" applyNumberFormat="1" applyFont="1" applyFill="1" applyBorder="1" applyAlignment="1">
      <alignment horizontal="center" vertical="center" wrapText="1"/>
    </xf>
    <xf numFmtId="165" fontId="4" fillId="3" borderId="8" xfId="1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166" fontId="3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165" fontId="4" fillId="4" borderId="1" xfId="1" applyNumberFormat="1" applyFont="1" applyFill="1" applyBorder="1" applyAlignment="1">
      <alignment horizontal="center" vertical="center" wrapText="1"/>
    </xf>
    <xf numFmtId="4" fontId="4" fillId="3" borderId="8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4" fontId="4" fillId="0" borderId="10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5" fontId="4" fillId="4" borderId="1" xfId="1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9" fontId="4" fillId="3" borderId="1" xfId="1" applyNumberFormat="1" applyFont="1" applyFill="1" applyBorder="1" applyAlignment="1">
      <alignment horizontal="center" vertical="center" wrapText="1"/>
    </xf>
    <xf numFmtId="170" fontId="4" fillId="3" borderId="1" xfId="1" applyNumberFormat="1" applyFont="1" applyFill="1" applyBorder="1" applyAlignment="1">
      <alignment horizontal="center" vertical="center" wrapText="1"/>
    </xf>
    <xf numFmtId="169" fontId="4" fillId="3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65" fontId="4" fillId="4" borderId="1" xfId="1" applyNumberFormat="1" applyFont="1" applyFill="1" applyBorder="1" applyAlignment="1">
      <alignment horizontal="left" vertical="center" wrapText="1"/>
    </xf>
    <xf numFmtId="169" fontId="4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4" fillId="0" borderId="0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0" fontId="6" fillId="4" borderId="1" xfId="1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6" fillId="0" borderId="0" xfId="1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 wrapText="1"/>
    </xf>
    <xf numFmtId="10" fontId="6" fillId="3" borderId="0" xfId="1" applyNumberFormat="1" applyFont="1" applyFill="1" applyBorder="1" applyAlignment="1">
      <alignment horizontal="center" vertical="center" wrapText="1"/>
    </xf>
    <xf numFmtId="10" fontId="4" fillId="3" borderId="0" xfId="1" applyNumberFormat="1" applyFont="1" applyFill="1" applyBorder="1" applyAlignment="1">
      <alignment horizontal="left" vertical="center" wrapText="1"/>
    </xf>
    <xf numFmtId="10" fontId="4" fillId="0" borderId="0" xfId="1" applyNumberFormat="1" applyFont="1" applyFill="1" applyBorder="1" applyAlignment="1">
      <alignment horizontal="left" vertical="center" wrapText="1"/>
    </xf>
    <xf numFmtId="10" fontId="3" fillId="0" borderId="0" xfId="0" applyNumberFormat="1" applyFont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0" fontId="3" fillId="0" borderId="0" xfId="0" applyNumberFormat="1" applyFont="1" applyFill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0" fontId="4" fillId="4" borderId="1" xfId="1" applyNumberFormat="1" applyFont="1" applyFill="1" applyBorder="1" applyAlignment="1">
      <alignment horizontal="center" vertical="center" wrapText="1"/>
    </xf>
    <xf numFmtId="14" fontId="4" fillId="3" borderId="1" xfId="1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0" fontId="4" fillId="3" borderId="1" xfId="1" applyNumberFormat="1" applyFont="1" applyFill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10" fontId="4" fillId="3" borderId="0" xfId="1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65" fontId="4" fillId="4" borderId="1" xfId="1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165" fontId="4" fillId="4" borderId="11" xfId="1" applyNumberFormat="1" applyFont="1" applyFill="1" applyBorder="1" applyAlignment="1">
      <alignment horizontal="center" vertical="center" wrapText="1"/>
    </xf>
    <xf numFmtId="10" fontId="6" fillId="0" borderId="0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0" fontId="4" fillId="3" borderId="0" xfId="1" applyNumberFormat="1" applyFont="1" applyFill="1" applyBorder="1" applyAlignment="1">
      <alignment vertical="center" wrapText="1"/>
    </xf>
    <xf numFmtId="2" fontId="4" fillId="0" borderId="0" xfId="1" applyNumberFormat="1" applyFont="1" applyFill="1" applyBorder="1" applyAlignment="1">
      <alignment horizontal="left" vertical="center" wrapText="1"/>
    </xf>
    <xf numFmtId="4" fontId="4" fillId="0" borderId="0" xfId="2" applyNumberFormat="1" applyFont="1" applyFill="1" applyBorder="1" applyAlignment="1">
      <alignment horizontal="center" vertical="center" wrapText="1"/>
    </xf>
    <xf numFmtId="2" fontId="6" fillId="0" borderId="0" xfId="1" applyNumberFormat="1" applyFont="1" applyFill="1" applyBorder="1" applyAlignment="1">
      <alignment horizontal="left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Border="1" applyAlignment="1">
      <alignment horizontal="center" vertical="center" wrapText="1"/>
    </xf>
    <xf numFmtId="9" fontId="6" fillId="0" borderId="0" xfId="2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center" vertical="center" wrapText="1"/>
    </xf>
    <xf numFmtId="14" fontId="4" fillId="0" borderId="0" xfId="1" applyNumberFormat="1" applyFont="1" applyFill="1" applyBorder="1" applyAlignment="1">
      <alignment horizontal="center" vertical="center" wrapText="1"/>
    </xf>
    <xf numFmtId="165" fontId="7" fillId="0" borderId="0" xfId="1" applyNumberFormat="1" applyFont="1" applyFill="1" applyBorder="1" applyAlignment="1">
      <alignment horizontal="left" vertical="center" wrapText="1"/>
    </xf>
    <xf numFmtId="2" fontId="8" fillId="0" borderId="0" xfId="2" applyNumberFormat="1" applyFont="1" applyFill="1" applyBorder="1" applyAlignment="1">
      <alignment horizontal="center" vertical="center" wrapText="1"/>
    </xf>
    <xf numFmtId="10" fontId="8" fillId="0" borderId="0" xfId="2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2" fontId="6" fillId="0" borderId="0" xfId="1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4" fillId="4" borderId="1" xfId="1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0" fontId="6" fillId="4" borderId="2" xfId="1" applyNumberFormat="1" applyFont="1" applyFill="1" applyBorder="1" applyAlignment="1">
      <alignment horizontal="center" vertical="center" wrapText="1"/>
    </xf>
    <xf numFmtId="10" fontId="6" fillId="4" borderId="3" xfId="1" applyNumberFormat="1" applyFont="1" applyFill="1" applyBorder="1" applyAlignment="1">
      <alignment horizontal="center" vertical="center" wrapText="1"/>
    </xf>
    <xf numFmtId="10" fontId="6" fillId="4" borderId="1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0" fontId="4" fillId="4" borderId="2" xfId="1" applyNumberFormat="1" applyFont="1" applyFill="1" applyBorder="1" applyAlignment="1">
      <alignment horizontal="center" vertical="center" wrapText="1"/>
    </xf>
    <xf numFmtId="10" fontId="4" fillId="4" borderId="3" xfId="1" applyNumberFormat="1" applyFont="1" applyFill="1" applyBorder="1" applyAlignment="1">
      <alignment horizontal="center" vertical="center" wrapText="1"/>
    </xf>
    <xf numFmtId="10" fontId="4" fillId="4" borderId="11" xfId="1" applyNumberFormat="1" applyFont="1" applyFill="1" applyBorder="1" applyAlignment="1">
      <alignment horizontal="center" vertical="center" wrapText="1"/>
    </xf>
    <xf numFmtId="10" fontId="4" fillId="4" borderId="1" xfId="1" applyNumberFormat="1" applyFont="1" applyFill="1" applyBorder="1" applyAlignment="1">
      <alignment horizontal="center" vertical="center" wrapText="1"/>
    </xf>
    <xf numFmtId="165" fontId="4" fillId="4" borderId="2" xfId="1" applyNumberFormat="1" applyFont="1" applyFill="1" applyBorder="1" applyAlignment="1">
      <alignment horizontal="center" vertical="center" wrapText="1"/>
    </xf>
    <xf numFmtId="165" fontId="4" fillId="4" borderId="11" xfId="1" applyNumberFormat="1" applyFont="1" applyFill="1" applyBorder="1" applyAlignment="1">
      <alignment horizontal="center" vertical="center" wrapText="1"/>
    </xf>
    <xf numFmtId="14" fontId="4" fillId="3" borderId="1" xfId="1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5" fontId="4" fillId="3" borderId="2" xfId="1" applyNumberFormat="1" applyFont="1" applyFill="1" applyBorder="1" applyAlignment="1">
      <alignment horizontal="center" vertical="center" wrapText="1"/>
    </xf>
    <xf numFmtId="165" fontId="4" fillId="3" borderId="11" xfId="1" applyNumberFormat="1" applyFont="1" applyFill="1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5" fontId="4" fillId="3" borderId="3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5" fontId="4" fillId="4" borderId="3" xfId="1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6" fontId="3" fillId="0" borderId="1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166" fontId="2" fillId="0" borderId="0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68" fontId="4" fillId="3" borderId="1" xfId="1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5" fontId="4" fillId="5" borderId="2" xfId="1" applyNumberFormat="1" applyFont="1" applyFill="1" applyBorder="1" applyAlignment="1">
      <alignment horizontal="center" vertical="center" wrapText="1"/>
    </xf>
    <xf numFmtId="10" fontId="4" fillId="5" borderId="2" xfId="1" applyNumberFormat="1" applyFont="1" applyFill="1" applyBorder="1" applyAlignment="1">
      <alignment horizontal="center" vertical="center" wrapText="1"/>
    </xf>
    <xf numFmtId="166" fontId="3" fillId="5" borderId="2" xfId="0" applyNumberFormat="1" applyFont="1" applyFill="1" applyBorder="1" applyAlignment="1">
      <alignment horizontal="center" vertical="center" wrapText="1"/>
    </xf>
    <xf numFmtId="166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165" fontId="4" fillId="5" borderId="11" xfId="1" applyNumberFormat="1" applyFont="1" applyFill="1" applyBorder="1" applyAlignment="1">
      <alignment horizontal="center" vertical="center" wrapText="1"/>
    </xf>
    <xf numFmtId="10" fontId="4" fillId="5" borderId="11" xfId="1" applyNumberFormat="1" applyFont="1" applyFill="1" applyBorder="1" applyAlignment="1">
      <alignment horizontal="center" vertical="center" wrapText="1"/>
    </xf>
    <xf numFmtId="166" fontId="3" fillId="5" borderId="11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left" vertical="center" wrapText="1"/>
    </xf>
    <xf numFmtId="4" fontId="4" fillId="5" borderId="1" xfId="1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165" fontId="4" fillId="5" borderId="3" xfId="1" applyNumberFormat="1" applyFont="1" applyFill="1" applyBorder="1" applyAlignment="1">
      <alignment horizontal="center" vertical="center" wrapText="1"/>
    </xf>
    <xf numFmtId="166" fontId="3" fillId="5" borderId="3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4" fontId="4" fillId="5" borderId="2" xfId="1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165" fontId="4" fillId="5" borderId="1" xfId="1" applyNumberFormat="1" applyFont="1" applyFill="1" applyBorder="1" applyAlignment="1">
      <alignment horizontal="center" vertical="center" wrapText="1"/>
    </xf>
    <xf numFmtId="166" fontId="3" fillId="5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álne_Projekty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1"/>
  <sheetViews>
    <sheetView view="pageBreakPreview" topLeftCell="D1" zoomScale="70" zoomScaleNormal="80" zoomScaleSheetLayoutView="70" workbookViewId="0">
      <selection activeCell="S6" sqref="S6"/>
    </sheetView>
  </sheetViews>
  <sheetFormatPr defaultColWidth="8.88671875" defaultRowHeight="14.4" x14ac:dyDescent="0.3"/>
  <cols>
    <col min="1" max="1" width="8.88671875" style="5"/>
    <col min="2" max="2" width="12.33203125" style="5" bestFit="1" customWidth="1"/>
    <col min="3" max="3" width="32.33203125" style="4" customWidth="1"/>
    <col min="4" max="4" width="17.5546875" style="5" bestFit="1" customWidth="1"/>
    <col min="5" max="5" width="8.21875" style="5" customWidth="1"/>
    <col min="6" max="6" width="12.33203125" style="5" bestFit="1" customWidth="1"/>
    <col min="7" max="7" width="17.44140625" style="5" customWidth="1"/>
    <col min="8" max="9" width="20.88671875" style="6" bestFit="1" customWidth="1"/>
    <col min="10" max="10" width="17.88671875" style="6" bestFit="1" customWidth="1"/>
    <col min="11" max="11" width="21.21875" style="21" bestFit="1" customWidth="1"/>
    <col min="12" max="12" width="17.88671875" style="21" bestFit="1" customWidth="1"/>
    <col min="13" max="13" width="16.44140625" style="21" customWidth="1"/>
    <col min="14" max="14" width="16.44140625" style="123" customWidth="1"/>
    <col min="15" max="15" width="12.21875" style="6" customWidth="1"/>
    <col min="16" max="16" width="10.44140625" style="9" customWidth="1"/>
    <col min="17" max="18" width="12.5546875" style="9" customWidth="1"/>
    <col min="19" max="19" width="18.6640625" style="7" bestFit="1" customWidth="1"/>
    <col min="20" max="20" width="14.44140625" style="5" bestFit="1" customWidth="1"/>
    <col min="21" max="22" width="14.44140625" style="5" customWidth="1"/>
    <col min="23" max="23" width="18" style="7" bestFit="1" customWidth="1"/>
    <col min="24" max="24" width="19.77734375" style="5" bestFit="1" customWidth="1"/>
    <col min="25" max="25" width="17" style="5" bestFit="1" customWidth="1"/>
    <col min="26" max="26" width="8.77734375" customWidth="1"/>
    <col min="27" max="16384" width="8.88671875" style="4"/>
  </cols>
  <sheetData>
    <row r="1" spans="1:26" s="2" customFormat="1" ht="41.4" x14ac:dyDescent="0.3">
      <c r="A1" s="1" t="s">
        <v>28</v>
      </c>
      <c r="B1" s="1" t="s">
        <v>0</v>
      </c>
      <c r="C1" s="1" t="s">
        <v>1</v>
      </c>
      <c r="D1" s="1" t="s">
        <v>50</v>
      </c>
      <c r="E1" s="1" t="s">
        <v>26</v>
      </c>
      <c r="F1" s="178" t="s">
        <v>9</v>
      </c>
      <c r="G1" s="178"/>
      <c r="H1" s="88" t="s">
        <v>2</v>
      </c>
      <c r="I1" s="88" t="s">
        <v>3</v>
      </c>
      <c r="J1" s="88" t="s">
        <v>19</v>
      </c>
      <c r="K1" s="88" t="s">
        <v>17</v>
      </c>
      <c r="L1" s="88" t="s">
        <v>53</v>
      </c>
      <c r="M1" s="88" t="s">
        <v>54</v>
      </c>
      <c r="N1" s="120" t="s">
        <v>500</v>
      </c>
      <c r="O1" s="88" t="s">
        <v>48</v>
      </c>
      <c r="P1" s="89" t="s">
        <v>41</v>
      </c>
      <c r="Q1" s="89" t="s">
        <v>6</v>
      </c>
      <c r="R1" s="89" t="s">
        <v>331</v>
      </c>
      <c r="S1" s="90" t="s">
        <v>5</v>
      </c>
      <c r="T1" s="1" t="s">
        <v>56</v>
      </c>
      <c r="U1" s="1" t="s">
        <v>57</v>
      </c>
      <c r="V1" s="1" t="s">
        <v>331</v>
      </c>
      <c r="W1" s="90" t="s">
        <v>4</v>
      </c>
      <c r="X1" s="1" t="s">
        <v>55</v>
      </c>
      <c r="Y1" s="1" t="s">
        <v>57</v>
      </c>
    </row>
    <row r="2" spans="1:26" ht="99" customHeight="1" x14ac:dyDescent="0.3">
      <c r="A2" s="173">
        <v>1</v>
      </c>
      <c r="B2" s="173" t="s">
        <v>8</v>
      </c>
      <c r="C2" s="177" t="s">
        <v>7</v>
      </c>
      <c r="D2" s="173" t="s">
        <v>59</v>
      </c>
      <c r="E2" s="173">
        <v>1.1000000000000001</v>
      </c>
      <c r="F2" s="173" t="s">
        <v>24</v>
      </c>
      <c r="G2" s="173" t="s">
        <v>11</v>
      </c>
      <c r="H2" s="176">
        <v>349583068.49000001</v>
      </c>
      <c r="I2" s="176">
        <v>297145608.22000003</v>
      </c>
      <c r="J2" s="176">
        <v>52437460.270000003</v>
      </c>
      <c r="K2" s="175">
        <v>139369699.01999998</v>
      </c>
      <c r="L2" s="175">
        <v>118464244.17</v>
      </c>
      <c r="M2" s="175">
        <v>20905454.850000001</v>
      </c>
      <c r="N2" s="179">
        <f>K2/H2</f>
        <v>0.39867405370059195</v>
      </c>
      <c r="O2" s="176" t="s">
        <v>49</v>
      </c>
      <c r="P2" s="174" t="s">
        <v>12</v>
      </c>
      <c r="Q2" s="174" t="s">
        <v>13</v>
      </c>
      <c r="R2" s="30" t="s">
        <v>332</v>
      </c>
      <c r="S2" s="95" t="s">
        <v>14</v>
      </c>
      <c r="T2" s="8">
        <v>1630243.72</v>
      </c>
      <c r="U2" s="8">
        <v>0</v>
      </c>
      <c r="V2" s="172" t="s">
        <v>338</v>
      </c>
      <c r="W2" s="95" t="s">
        <v>20</v>
      </c>
      <c r="X2" s="213">
        <v>15.920999999999999</v>
      </c>
      <c r="Y2" s="78">
        <v>6.5179999999999998</v>
      </c>
      <c r="Z2" s="4"/>
    </row>
    <row r="3" spans="1:26" ht="105.6" customHeight="1" x14ac:dyDescent="0.3">
      <c r="A3" s="173"/>
      <c r="B3" s="173"/>
      <c r="C3" s="177"/>
      <c r="D3" s="173"/>
      <c r="E3" s="173"/>
      <c r="F3" s="173"/>
      <c r="G3" s="173"/>
      <c r="H3" s="176"/>
      <c r="I3" s="176"/>
      <c r="J3" s="176"/>
      <c r="K3" s="175"/>
      <c r="L3" s="175"/>
      <c r="M3" s="175"/>
      <c r="N3" s="180"/>
      <c r="O3" s="176"/>
      <c r="P3" s="174"/>
      <c r="Q3" s="174"/>
      <c r="R3" s="80" t="s">
        <v>333</v>
      </c>
      <c r="S3" s="95" t="s">
        <v>44</v>
      </c>
      <c r="T3" s="11">
        <v>3.24</v>
      </c>
      <c r="U3" s="11">
        <v>0</v>
      </c>
      <c r="V3" s="11" t="s">
        <v>339</v>
      </c>
      <c r="W3" s="95" t="s">
        <v>45</v>
      </c>
      <c r="X3" s="213">
        <v>18</v>
      </c>
      <c r="Y3" s="78">
        <v>4</v>
      </c>
      <c r="Z3" s="4"/>
    </row>
    <row r="4" spans="1:26" ht="108.6" customHeight="1" x14ac:dyDescent="0.3">
      <c r="A4" s="173"/>
      <c r="B4" s="173"/>
      <c r="C4" s="177"/>
      <c r="D4" s="173"/>
      <c r="E4" s="173"/>
      <c r="F4" s="173"/>
      <c r="G4" s="173"/>
      <c r="H4" s="176"/>
      <c r="I4" s="176"/>
      <c r="J4" s="176"/>
      <c r="K4" s="175"/>
      <c r="L4" s="175"/>
      <c r="M4" s="175"/>
      <c r="N4" s="180"/>
      <c r="O4" s="176"/>
      <c r="P4" s="174"/>
      <c r="Q4" s="174"/>
      <c r="R4" s="80" t="s">
        <v>334</v>
      </c>
      <c r="S4" s="95" t="s">
        <v>15</v>
      </c>
      <c r="T4" s="214">
        <v>1.55</v>
      </c>
      <c r="U4" s="214">
        <v>0</v>
      </c>
      <c r="V4" s="214" t="s">
        <v>340</v>
      </c>
      <c r="W4" s="95" t="s">
        <v>46</v>
      </c>
      <c r="X4" s="8">
        <v>7921734.4699999997</v>
      </c>
      <c r="Y4" s="8">
        <v>982794.18</v>
      </c>
      <c r="Z4" s="4"/>
    </row>
    <row r="5" spans="1:26" ht="90" customHeight="1" x14ac:dyDescent="0.3">
      <c r="A5" s="173"/>
      <c r="B5" s="173"/>
      <c r="C5" s="177"/>
      <c r="D5" s="173"/>
      <c r="E5" s="173"/>
      <c r="F5" s="173"/>
      <c r="G5" s="173"/>
      <c r="H5" s="176"/>
      <c r="I5" s="176"/>
      <c r="J5" s="176"/>
      <c r="K5" s="175"/>
      <c r="L5" s="175"/>
      <c r="M5" s="175"/>
      <c r="N5" s="180"/>
      <c r="O5" s="176"/>
      <c r="P5" s="174"/>
      <c r="Q5" s="174"/>
      <c r="R5" s="80" t="s">
        <v>335</v>
      </c>
      <c r="S5" s="95" t="s">
        <v>16</v>
      </c>
      <c r="T5" s="214">
        <v>20.11</v>
      </c>
      <c r="U5" s="214">
        <v>0</v>
      </c>
      <c r="V5" s="214" t="s">
        <v>337</v>
      </c>
      <c r="W5" s="95" t="s">
        <v>47</v>
      </c>
      <c r="X5" s="214">
        <v>1808</v>
      </c>
      <c r="Y5" s="10">
        <v>1052</v>
      </c>
      <c r="Z5" s="4"/>
    </row>
    <row r="6" spans="1:26" ht="70.8" customHeight="1" x14ac:dyDescent="0.3">
      <c r="A6" s="173"/>
      <c r="B6" s="173"/>
      <c r="C6" s="177"/>
      <c r="D6" s="173"/>
      <c r="E6" s="173"/>
      <c r="F6" s="173"/>
      <c r="G6" s="173"/>
      <c r="H6" s="176"/>
      <c r="I6" s="176"/>
      <c r="J6" s="176"/>
      <c r="K6" s="175"/>
      <c r="L6" s="175"/>
      <c r="M6" s="175"/>
      <c r="N6" s="181"/>
      <c r="O6" s="176"/>
      <c r="P6" s="174"/>
      <c r="Q6" s="174"/>
      <c r="R6" s="80" t="s">
        <v>336</v>
      </c>
      <c r="S6" s="95" t="s">
        <v>43</v>
      </c>
      <c r="T6" s="214">
        <v>6676.16</v>
      </c>
      <c r="U6" s="214">
        <v>0</v>
      </c>
      <c r="V6" s="214"/>
      <c r="W6" s="95"/>
      <c r="X6" s="213"/>
      <c r="Y6" s="78"/>
      <c r="Z6" s="4"/>
    </row>
    <row r="7" spans="1:26" ht="99.6" customHeight="1" x14ac:dyDescent="0.3">
      <c r="A7" s="173">
        <v>2</v>
      </c>
      <c r="B7" s="173" t="s">
        <v>499</v>
      </c>
      <c r="C7" s="177" t="s">
        <v>33</v>
      </c>
      <c r="D7" s="173" t="s">
        <v>58</v>
      </c>
      <c r="E7" s="173">
        <v>1.1000000000000001</v>
      </c>
      <c r="F7" s="173" t="s">
        <v>10</v>
      </c>
      <c r="G7" s="173" t="s">
        <v>11</v>
      </c>
      <c r="H7" s="176">
        <v>46451636.969999999</v>
      </c>
      <c r="I7" s="176">
        <v>39483891.420000002</v>
      </c>
      <c r="J7" s="176">
        <v>6967745.5499999998</v>
      </c>
      <c r="K7" s="175">
        <v>42013039.140000001</v>
      </c>
      <c r="L7" s="175">
        <v>35711083.280000001</v>
      </c>
      <c r="M7" s="175">
        <v>6301955.8600000003</v>
      </c>
      <c r="N7" s="179">
        <f>K7/H7</f>
        <v>0.9044469017772917</v>
      </c>
      <c r="O7" s="176" t="s">
        <v>51</v>
      </c>
      <c r="P7" s="174" t="s">
        <v>34</v>
      </c>
      <c r="Q7" s="174" t="s">
        <v>52</v>
      </c>
      <c r="R7" s="30" t="s">
        <v>332</v>
      </c>
      <c r="S7" s="95" t="s">
        <v>14</v>
      </c>
      <c r="T7" s="8">
        <v>1802641.83</v>
      </c>
      <c r="U7" s="8">
        <v>962035</v>
      </c>
      <c r="V7" s="172" t="s">
        <v>338</v>
      </c>
      <c r="W7" s="95" t="s">
        <v>20</v>
      </c>
      <c r="X7" s="213">
        <v>8.7680000000000007</v>
      </c>
      <c r="Y7" s="78">
        <v>8.7680000000000007</v>
      </c>
      <c r="Z7" s="4"/>
    </row>
    <row r="8" spans="1:26" ht="112.2" customHeight="1" x14ac:dyDescent="0.3">
      <c r="A8" s="173"/>
      <c r="B8" s="173"/>
      <c r="C8" s="177"/>
      <c r="D8" s="173"/>
      <c r="E8" s="173"/>
      <c r="F8" s="173"/>
      <c r="G8" s="173"/>
      <c r="H8" s="176"/>
      <c r="I8" s="176"/>
      <c r="J8" s="176"/>
      <c r="K8" s="175"/>
      <c r="L8" s="175"/>
      <c r="M8" s="175"/>
      <c r="N8" s="180"/>
      <c r="O8" s="176"/>
      <c r="P8" s="174"/>
      <c r="Q8" s="174"/>
      <c r="R8" s="80" t="s">
        <v>333</v>
      </c>
      <c r="S8" s="95" t="s">
        <v>44</v>
      </c>
      <c r="T8" s="11">
        <v>2.0699999999999998</v>
      </c>
      <c r="U8" s="215">
        <v>0.81499999999999995</v>
      </c>
      <c r="V8" s="214" t="s">
        <v>340</v>
      </c>
      <c r="W8" s="95" t="s">
        <v>46</v>
      </c>
      <c r="X8" s="8">
        <v>2225426.29</v>
      </c>
      <c r="Y8" s="8">
        <v>2225426.29</v>
      </c>
      <c r="Z8" s="4"/>
    </row>
    <row r="9" spans="1:26" ht="119.4" customHeight="1" x14ac:dyDescent="0.3">
      <c r="A9" s="173"/>
      <c r="B9" s="173"/>
      <c r="C9" s="177"/>
      <c r="D9" s="173"/>
      <c r="E9" s="173"/>
      <c r="F9" s="173"/>
      <c r="G9" s="173"/>
      <c r="H9" s="176"/>
      <c r="I9" s="176"/>
      <c r="J9" s="176"/>
      <c r="K9" s="175"/>
      <c r="L9" s="175"/>
      <c r="M9" s="175"/>
      <c r="N9" s="180"/>
      <c r="O9" s="176"/>
      <c r="P9" s="174"/>
      <c r="Q9" s="174"/>
      <c r="R9" s="80" t="s">
        <v>334</v>
      </c>
      <c r="S9" s="95" t="s">
        <v>43</v>
      </c>
      <c r="T9" s="11">
        <v>9844.83</v>
      </c>
      <c r="U9" s="11">
        <v>0</v>
      </c>
      <c r="V9" s="11" t="s">
        <v>339</v>
      </c>
      <c r="W9" s="95" t="s">
        <v>45</v>
      </c>
      <c r="X9" s="213">
        <v>11</v>
      </c>
      <c r="Y9" s="78">
        <v>11</v>
      </c>
      <c r="Z9" s="4"/>
    </row>
    <row r="10" spans="1:26" ht="94.8" customHeight="1" x14ac:dyDescent="0.3">
      <c r="A10" s="173"/>
      <c r="B10" s="173"/>
      <c r="C10" s="177"/>
      <c r="D10" s="173"/>
      <c r="E10" s="173"/>
      <c r="F10" s="173"/>
      <c r="G10" s="173"/>
      <c r="H10" s="176"/>
      <c r="I10" s="176"/>
      <c r="J10" s="176"/>
      <c r="K10" s="175"/>
      <c r="L10" s="175"/>
      <c r="M10" s="175"/>
      <c r="N10" s="180"/>
      <c r="O10" s="176"/>
      <c r="P10" s="174"/>
      <c r="Q10" s="174"/>
      <c r="R10" s="80" t="s">
        <v>335</v>
      </c>
      <c r="S10" s="95" t="s">
        <v>16</v>
      </c>
      <c r="T10" s="213">
        <v>9.44</v>
      </c>
      <c r="U10" s="213">
        <v>0</v>
      </c>
      <c r="V10" s="214" t="s">
        <v>337</v>
      </c>
      <c r="W10" s="95" t="s">
        <v>47</v>
      </c>
      <c r="X10" s="213">
        <v>1</v>
      </c>
      <c r="Y10" s="78">
        <v>1</v>
      </c>
      <c r="Z10" s="4"/>
    </row>
    <row r="11" spans="1:26" ht="76.2" customHeight="1" x14ac:dyDescent="0.3">
      <c r="A11" s="173"/>
      <c r="B11" s="173"/>
      <c r="C11" s="177"/>
      <c r="D11" s="173"/>
      <c r="E11" s="173"/>
      <c r="F11" s="173"/>
      <c r="G11" s="173"/>
      <c r="H11" s="176"/>
      <c r="I11" s="176"/>
      <c r="J11" s="176"/>
      <c r="K11" s="175"/>
      <c r="L11" s="175"/>
      <c r="M11" s="175"/>
      <c r="N11" s="181"/>
      <c r="O11" s="176"/>
      <c r="P11" s="174"/>
      <c r="Q11" s="174"/>
      <c r="R11" s="80" t="s">
        <v>336</v>
      </c>
      <c r="S11" s="95" t="s">
        <v>15</v>
      </c>
      <c r="T11" s="213">
        <v>0.61</v>
      </c>
      <c r="U11" s="213">
        <v>0</v>
      </c>
      <c r="V11" s="213"/>
      <c r="W11" s="95"/>
      <c r="X11" s="213"/>
      <c r="Y11" s="78"/>
      <c r="Z11" s="4"/>
    </row>
    <row r="12" spans="1:26" ht="100.8" customHeight="1" x14ac:dyDescent="0.3">
      <c r="A12" s="78">
        <v>3</v>
      </c>
      <c r="B12" s="78" t="s">
        <v>23</v>
      </c>
      <c r="C12" s="118" t="s">
        <v>29</v>
      </c>
      <c r="D12" s="78" t="s">
        <v>63</v>
      </c>
      <c r="E12" s="78">
        <v>1.3</v>
      </c>
      <c r="F12" s="78" t="s">
        <v>10</v>
      </c>
      <c r="G12" s="78" t="s">
        <v>11</v>
      </c>
      <c r="H12" s="8">
        <v>74835328.099999994</v>
      </c>
      <c r="I12" s="8">
        <v>63610028.890000001</v>
      </c>
      <c r="J12" s="8">
        <v>11225299.220000001</v>
      </c>
      <c r="K12" s="96">
        <v>9967676.9299999997</v>
      </c>
      <c r="L12" s="96">
        <v>8472525.4100000001</v>
      </c>
      <c r="M12" s="96">
        <v>1495151.52</v>
      </c>
      <c r="N12" s="119">
        <f>K12/H12</f>
        <v>0.1331948049546936</v>
      </c>
      <c r="O12" s="81" t="s">
        <v>64</v>
      </c>
      <c r="P12" s="80" t="s">
        <v>30</v>
      </c>
      <c r="Q12" s="80" t="s">
        <v>32</v>
      </c>
      <c r="R12" s="80" t="s">
        <v>342</v>
      </c>
      <c r="S12" s="95" t="s">
        <v>27</v>
      </c>
      <c r="T12" s="214">
        <v>6640482</v>
      </c>
      <c r="U12" s="214">
        <v>0</v>
      </c>
      <c r="V12" s="214" t="s">
        <v>341</v>
      </c>
      <c r="W12" s="95" t="s">
        <v>18</v>
      </c>
      <c r="X12" s="213">
        <v>21</v>
      </c>
      <c r="Y12" s="78">
        <v>0</v>
      </c>
      <c r="Z12" s="4"/>
    </row>
    <row r="13" spans="1:26" ht="101.4" customHeight="1" x14ac:dyDescent="0.3">
      <c r="A13" s="78">
        <v>4</v>
      </c>
      <c r="B13" s="78" t="s">
        <v>23</v>
      </c>
      <c r="C13" s="118" t="s">
        <v>22</v>
      </c>
      <c r="D13" s="78" t="s">
        <v>65</v>
      </c>
      <c r="E13" s="78">
        <v>1.3</v>
      </c>
      <c r="F13" s="78" t="s">
        <v>24</v>
      </c>
      <c r="G13" s="78" t="s">
        <v>11</v>
      </c>
      <c r="H13" s="8">
        <v>158351505.15000001</v>
      </c>
      <c r="I13" s="8">
        <v>134598779.38</v>
      </c>
      <c r="J13" s="8">
        <v>23752725.77</v>
      </c>
      <c r="K13" s="96">
        <v>15835150.52</v>
      </c>
      <c r="L13" s="96">
        <v>13459877.949999999</v>
      </c>
      <c r="M13" s="96">
        <v>2375272.5700000003</v>
      </c>
      <c r="N13" s="119">
        <f>K13/H13</f>
        <v>0.10000000003157532</v>
      </c>
      <c r="O13" s="81" t="s">
        <v>66</v>
      </c>
      <c r="P13" s="80" t="s">
        <v>25</v>
      </c>
      <c r="Q13" s="80" t="s">
        <v>31</v>
      </c>
      <c r="R13" s="80" t="s">
        <v>342</v>
      </c>
      <c r="S13" s="95" t="s">
        <v>27</v>
      </c>
      <c r="T13" s="214">
        <v>9451271</v>
      </c>
      <c r="U13" s="214">
        <v>0</v>
      </c>
      <c r="V13" s="214" t="s">
        <v>341</v>
      </c>
      <c r="W13" s="95" t="s">
        <v>18</v>
      </c>
      <c r="X13" s="213">
        <v>25</v>
      </c>
      <c r="Y13" s="78">
        <v>0</v>
      </c>
      <c r="Z13" s="4"/>
    </row>
    <row r="14" spans="1:26" ht="155.4" customHeight="1" x14ac:dyDescent="0.3">
      <c r="A14" s="78">
        <v>5</v>
      </c>
      <c r="B14" s="78" t="s">
        <v>8</v>
      </c>
      <c r="C14" s="118" t="s">
        <v>35</v>
      </c>
      <c r="D14" s="78" t="s">
        <v>60</v>
      </c>
      <c r="E14" s="78">
        <v>1.1000000000000001</v>
      </c>
      <c r="F14" s="78" t="s">
        <v>10</v>
      </c>
      <c r="G14" s="78" t="s">
        <v>37</v>
      </c>
      <c r="H14" s="8">
        <v>1298880</v>
      </c>
      <c r="I14" s="8">
        <v>1104048</v>
      </c>
      <c r="J14" s="8">
        <v>194832</v>
      </c>
      <c r="K14" s="96">
        <v>454608</v>
      </c>
      <c r="L14" s="96">
        <v>386416.8</v>
      </c>
      <c r="M14" s="96">
        <v>68191.199999999997</v>
      </c>
      <c r="N14" s="119">
        <f>K14/H14</f>
        <v>0.35</v>
      </c>
      <c r="O14" s="80" t="s">
        <v>36</v>
      </c>
      <c r="P14" s="80" t="s">
        <v>36</v>
      </c>
      <c r="Q14" s="80" t="s">
        <v>38</v>
      </c>
      <c r="R14" s="80"/>
      <c r="S14" s="95"/>
      <c r="T14" s="213"/>
      <c r="U14" s="213"/>
      <c r="V14" s="213" t="s">
        <v>343</v>
      </c>
      <c r="W14" s="95" t="s">
        <v>39</v>
      </c>
      <c r="X14" s="213">
        <v>1</v>
      </c>
      <c r="Y14" s="78">
        <v>0</v>
      </c>
      <c r="Z14" s="4"/>
    </row>
    <row r="15" spans="1:26" ht="151.19999999999999" customHeight="1" x14ac:dyDescent="0.3">
      <c r="A15" s="78">
        <v>6</v>
      </c>
      <c r="B15" s="78" t="s">
        <v>8</v>
      </c>
      <c r="C15" s="118" t="s">
        <v>40</v>
      </c>
      <c r="D15" s="78" t="s">
        <v>61</v>
      </c>
      <c r="E15" s="78">
        <v>1.1000000000000001</v>
      </c>
      <c r="F15" s="78" t="s">
        <v>10</v>
      </c>
      <c r="G15" s="78" t="s">
        <v>37</v>
      </c>
      <c r="H15" s="8">
        <v>4036991.4</v>
      </c>
      <c r="I15" s="8">
        <v>3431442.69</v>
      </c>
      <c r="J15" s="8">
        <v>605548.71</v>
      </c>
      <c r="K15" s="96">
        <v>3353820.79</v>
      </c>
      <c r="L15" s="96">
        <v>2850747.67</v>
      </c>
      <c r="M15" s="96">
        <v>503073.12</v>
      </c>
      <c r="N15" s="119">
        <f>K15/H15</f>
        <v>0.83077233951997032</v>
      </c>
      <c r="O15" s="81" t="s">
        <v>62</v>
      </c>
      <c r="P15" s="80" t="s">
        <v>34</v>
      </c>
      <c r="Q15" s="80" t="s">
        <v>42</v>
      </c>
      <c r="R15" s="80"/>
      <c r="S15" s="95"/>
      <c r="T15" s="213"/>
      <c r="U15" s="213"/>
      <c r="V15" s="213" t="s">
        <v>343</v>
      </c>
      <c r="W15" s="95" t="s">
        <v>39</v>
      </c>
      <c r="X15" s="213">
        <v>3</v>
      </c>
      <c r="Y15" s="78">
        <v>1</v>
      </c>
      <c r="Z15" s="4"/>
    </row>
    <row r="16" spans="1:26" ht="131.4" customHeight="1" x14ac:dyDescent="0.3">
      <c r="A16" s="78">
        <v>7</v>
      </c>
      <c r="B16" s="78" t="s">
        <v>511</v>
      </c>
      <c r="C16" s="118" t="s">
        <v>509</v>
      </c>
      <c r="D16" s="78" t="s">
        <v>510</v>
      </c>
      <c r="E16" s="78"/>
      <c r="F16" s="78" t="s">
        <v>10</v>
      </c>
      <c r="G16" s="78" t="s">
        <v>11</v>
      </c>
      <c r="H16" s="8">
        <v>25617853</v>
      </c>
      <c r="I16" s="8">
        <v>21775175.050000001</v>
      </c>
      <c r="J16" s="8">
        <v>3842677.95</v>
      </c>
      <c r="K16" s="96">
        <v>25617853</v>
      </c>
      <c r="L16" s="96">
        <v>21775175.050000001</v>
      </c>
      <c r="M16" s="96">
        <v>3842677.95</v>
      </c>
      <c r="N16" s="119">
        <f>K16/H16</f>
        <v>1</v>
      </c>
      <c r="O16" s="81" t="s">
        <v>38</v>
      </c>
      <c r="P16" s="80"/>
      <c r="Q16" s="80" t="s">
        <v>315</v>
      </c>
      <c r="R16" s="80"/>
      <c r="S16" s="95"/>
      <c r="T16" s="213"/>
      <c r="U16" s="213"/>
      <c r="V16" s="213" t="s">
        <v>513</v>
      </c>
      <c r="W16" s="95" t="s">
        <v>512</v>
      </c>
      <c r="X16" s="213">
        <v>2</v>
      </c>
      <c r="Y16" s="78">
        <v>0</v>
      </c>
      <c r="Z16" s="4"/>
    </row>
    <row r="17" spans="1:26" ht="13.8" x14ac:dyDescent="0.3">
      <c r="A17" s="22"/>
      <c r="B17" s="12"/>
      <c r="C17" s="13"/>
      <c r="D17" s="12"/>
      <c r="E17" s="12"/>
      <c r="F17" s="12"/>
      <c r="G17" s="12"/>
      <c r="H17" s="14">
        <f>SUM(H2:H16)</f>
        <v>660175263.11000001</v>
      </c>
      <c r="I17" s="14">
        <f>SUM(I2:I16)</f>
        <v>561148973.64999998</v>
      </c>
      <c r="J17" s="14">
        <f t="shared" ref="J17" si="0">SUM(J2:J16)</f>
        <v>99026289.469999999</v>
      </c>
      <c r="K17" s="14">
        <f>SUM(K2:K16)</f>
        <v>236611847.39999998</v>
      </c>
      <c r="L17" s="14">
        <f t="shared" ref="L17:M17" si="1">SUM(L2:L16)</f>
        <v>201120070.32999998</v>
      </c>
      <c r="M17" s="14">
        <f t="shared" si="1"/>
        <v>35491777.07</v>
      </c>
      <c r="N17" s="124"/>
      <c r="O17" s="27"/>
      <c r="P17" s="15"/>
      <c r="Q17" s="15"/>
      <c r="R17" s="15"/>
      <c r="S17" s="16"/>
      <c r="T17" s="12"/>
      <c r="U17" s="12"/>
      <c r="V17" s="12"/>
      <c r="W17" s="16"/>
      <c r="X17" s="12"/>
      <c r="Y17" s="12"/>
      <c r="Z17" s="4"/>
    </row>
    <row r="18" spans="1:26" s="13" customFormat="1" ht="13.8" x14ac:dyDescent="0.3">
      <c r="A18" s="12"/>
      <c r="B18" s="12"/>
      <c r="D18" s="12"/>
      <c r="E18" s="12"/>
      <c r="F18" s="12"/>
      <c r="G18" s="12"/>
      <c r="H18" s="14"/>
      <c r="I18" s="14"/>
      <c r="J18" s="14"/>
      <c r="K18" s="19"/>
      <c r="L18" s="19"/>
      <c r="M18" s="19"/>
      <c r="N18" s="121"/>
      <c r="O18" s="27"/>
      <c r="P18" s="15"/>
      <c r="Q18" s="15"/>
      <c r="R18" s="15"/>
      <c r="S18" s="16"/>
      <c r="T18" s="12"/>
      <c r="U18" s="12"/>
      <c r="V18" s="12"/>
      <c r="W18" s="16"/>
      <c r="X18" s="12"/>
      <c r="Y18" s="12"/>
    </row>
    <row r="19" spans="1:26" s="13" customFormat="1" ht="13.8" x14ac:dyDescent="0.3">
      <c r="A19" s="12"/>
      <c r="B19" s="12"/>
      <c r="D19" s="12"/>
      <c r="E19" s="12"/>
      <c r="F19" s="12"/>
      <c r="G19" s="43" t="s">
        <v>107</v>
      </c>
      <c r="H19" s="41">
        <f>853928431</f>
        <v>853928431</v>
      </c>
      <c r="I19" s="41">
        <f>H19*0.85</f>
        <v>725839166.35000002</v>
      </c>
      <c r="J19" s="50"/>
      <c r="K19" s="19"/>
      <c r="L19" s="39"/>
      <c r="M19" s="19"/>
      <c r="N19" s="121"/>
      <c r="O19" s="162"/>
      <c r="P19" s="157"/>
      <c r="Q19" s="157"/>
      <c r="R19" s="157"/>
      <c r="S19" s="113"/>
      <c r="T19" s="158"/>
      <c r="U19" s="158"/>
      <c r="V19" s="12"/>
      <c r="W19" s="16"/>
      <c r="X19" s="12"/>
      <c r="Y19" s="12"/>
    </row>
    <row r="20" spans="1:26" s="13" customFormat="1" ht="13.8" x14ac:dyDescent="0.3">
      <c r="A20" s="12"/>
      <c r="B20" s="12"/>
      <c r="D20" s="12"/>
      <c r="E20" s="12"/>
      <c r="F20" s="12"/>
      <c r="G20" s="3" t="s">
        <v>108</v>
      </c>
      <c r="H20" s="42">
        <f>H17/H19</f>
        <v>0.77310373931091192</v>
      </c>
      <c r="I20" s="42">
        <f>I17/I19</f>
        <v>0.77310373931986698</v>
      </c>
      <c r="J20" s="51"/>
      <c r="K20" s="19"/>
      <c r="L20" s="19"/>
      <c r="M20" s="19"/>
      <c r="N20" s="121"/>
      <c r="O20" s="162"/>
      <c r="P20" s="157"/>
      <c r="Q20" s="52"/>
      <c r="R20" s="52"/>
      <c r="S20" s="52"/>
      <c r="T20" s="52"/>
      <c r="U20" s="158"/>
      <c r="V20" s="12"/>
      <c r="W20" s="16"/>
      <c r="X20" s="12"/>
      <c r="Y20" s="12"/>
    </row>
    <row r="21" spans="1:26" s="13" customFormat="1" ht="27.6" customHeight="1" x14ac:dyDescent="0.3">
      <c r="A21" s="12"/>
      <c r="B21" s="12"/>
      <c r="D21" s="12"/>
      <c r="E21" s="12"/>
      <c r="F21" s="12"/>
      <c r="G21" s="3" t="s">
        <v>109</v>
      </c>
      <c r="H21" s="42">
        <f>K17/H17</f>
        <v>0.35840762388665132</v>
      </c>
      <c r="I21" s="42">
        <f>L17/I17</f>
        <v>0.35840762395378212</v>
      </c>
      <c r="J21" s="117"/>
      <c r="K21" s="19"/>
      <c r="L21" s="19"/>
      <c r="M21" s="19"/>
      <c r="N21" s="121"/>
      <c r="O21" s="162"/>
      <c r="P21" s="157"/>
      <c r="Q21" s="52"/>
      <c r="R21" s="52"/>
      <c r="S21" s="52"/>
      <c r="T21" s="52"/>
      <c r="U21" s="158"/>
      <c r="V21" s="12"/>
      <c r="W21" s="16"/>
      <c r="X21" s="12"/>
      <c r="Y21" s="12"/>
    </row>
    <row r="22" spans="1:26" s="13" customFormat="1" ht="27.6" x14ac:dyDescent="0.3">
      <c r="A22" s="12"/>
      <c r="B22" s="12"/>
      <c r="D22" s="12"/>
      <c r="E22" s="12"/>
      <c r="F22" s="12"/>
      <c r="G22" s="3" t="s">
        <v>110</v>
      </c>
      <c r="H22" s="42">
        <f>K17/H19</f>
        <v>0.27708627422430904</v>
      </c>
      <c r="I22" s="42">
        <f>L17/I19</f>
        <v>0.27708627427941768</v>
      </c>
      <c r="J22" s="51"/>
      <c r="K22" s="19"/>
      <c r="L22" s="19"/>
      <c r="M22" s="19"/>
      <c r="N22" s="121"/>
      <c r="O22" s="162"/>
      <c r="P22" s="157"/>
      <c r="Q22" s="157"/>
      <c r="R22" s="157"/>
      <c r="S22" s="113"/>
      <c r="T22" s="158"/>
      <c r="U22" s="158"/>
      <c r="V22" s="12"/>
      <c r="W22" s="16"/>
      <c r="X22" s="12"/>
      <c r="Y22" s="12"/>
    </row>
    <row r="23" spans="1:26" s="13" customFormat="1" ht="13.8" x14ac:dyDescent="0.3">
      <c r="A23" s="12"/>
      <c r="B23" s="12"/>
      <c r="D23" s="12"/>
      <c r="E23" s="12"/>
      <c r="F23" s="12"/>
      <c r="G23" s="43" t="s">
        <v>111</v>
      </c>
      <c r="H23" s="40">
        <f>166516044*0.97</f>
        <v>161520562.68000001</v>
      </c>
      <c r="I23" s="40">
        <f>H23*0.85</f>
        <v>137292478.278</v>
      </c>
      <c r="J23" s="19"/>
      <c r="K23" s="19"/>
      <c r="L23" s="19"/>
      <c r="M23" s="19"/>
      <c r="N23" s="121"/>
      <c r="O23" s="162"/>
      <c r="P23" s="157"/>
      <c r="Q23" s="157"/>
      <c r="R23" s="157"/>
      <c r="S23" s="113"/>
      <c r="T23" s="158"/>
      <c r="U23" s="158"/>
      <c r="V23" s="12"/>
      <c r="W23" s="16"/>
      <c r="X23" s="12"/>
      <c r="Y23" s="12"/>
    </row>
    <row r="24" spans="1:26" s="13" customFormat="1" ht="13.8" customHeight="1" x14ac:dyDescent="0.3">
      <c r="A24" s="12"/>
      <c r="B24" s="12"/>
      <c r="D24" s="12"/>
      <c r="E24" s="12"/>
      <c r="F24" s="12"/>
      <c r="G24" s="3" t="s">
        <v>112</v>
      </c>
      <c r="H24" s="42">
        <f>K17/H23</f>
        <v>1.4649023224910918</v>
      </c>
      <c r="I24" s="42">
        <f>L17/I23</f>
        <v>1.4649023227824407</v>
      </c>
      <c r="J24" s="51"/>
      <c r="K24" s="19"/>
      <c r="L24" s="19"/>
      <c r="M24" s="19"/>
      <c r="N24" s="121"/>
      <c r="O24" s="162"/>
      <c r="P24" s="157"/>
      <c r="Q24" s="157"/>
      <c r="R24" s="157"/>
      <c r="S24" s="113"/>
      <c r="T24" s="158"/>
      <c r="U24" s="158"/>
      <c r="V24" s="12"/>
      <c r="W24" s="16"/>
      <c r="X24" s="12"/>
      <c r="Y24" s="12"/>
    </row>
    <row r="25" spans="1:26" s="13" customFormat="1" ht="13.8" x14ac:dyDescent="0.3">
      <c r="A25" s="12"/>
      <c r="B25" s="12"/>
      <c r="D25" s="12"/>
      <c r="E25" s="12"/>
      <c r="F25" s="12"/>
      <c r="G25" s="12"/>
      <c r="H25" s="14"/>
      <c r="I25" s="14"/>
      <c r="J25" s="19"/>
      <c r="K25" s="19"/>
      <c r="L25" s="19"/>
      <c r="M25" s="19"/>
      <c r="N25" s="121"/>
      <c r="O25" s="162"/>
      <c r="P25" s="157"/>
      <c r="Q25" s="157"/>
      <c r="R25" s="157"/>
      <c r="S25" s="113"/>
      <c r="T25" s="158"/>
      <c r="U25" s="158"/>
      <c r="V25" s="12"/>
      <c r="W25" s="16"/>
      <c r="X25" s="12"/>
      <c r="Y25" s="12"/>
    </row>
    <row r="26" spans="1:26" s="13" customFormat="1" ht="13.8" x14ac:dyDescent="0.3">
      <c r="A26" s="12"/>
      <c r="B26" s="12"/>
      <c r="C26" s="52"/>
      <c r="D26" s="158"/>
      <c r="E26" s="158"/>
      <c r="F26" s="158"/>
      <c r="G26" s="158"/>
      <c r="H26" s="19"/>
      <c r="I26" s="19"/>
      <c r="J26" s="19"/>
      <c r="K26" s="19"/>
      <c r="L26" s="19"/>
      <c r="M26" s="19"/>
      <c r="N26" s="121"/>
      <c r="O26" s="162"/>
      <c r="P26" s="157"/>
      <c r="Q26" s="157"/>
      <c r="R26" s="157"/>
      <c r="S26" s="113"/>
      <c r="T26" s="158"/>
      <c r="U26" s="158"/>
      <c r="V26" s="12"/>
      <c r="W26" s="16"/>
      <c r="X26" s="12"/>
      <c r="Y26" s="12"/>
    </row>
    <row r="27" spans="1:26" s="13" customFormat="1" ht="13.8" x14ac:dyDescent="0.3">
      <c r="A27" s="12"/>
      <c r="B27" s="12"/>
      <c r="C27" s="52"/>
      <c r="D27" s="158"/>
      <c r="E27" s="158"/>
      <c r="F27" s="158"/>
      <c r="G27" s="158"/>
      <c r="H27" s="19"/>
      <c r="I27" s="19"/>
      <c r="J27" s="19"/>
      <c r="K27" s="19"/>
      <c r="L27" s="19"/>
      <c r="M27" s="19"/>
      <c r="N27" s="121"/>
      <c r="O27" s="162"/>
      <c r="P27" s="157"/>
      <c r="Q27" s="157"/>
      <c r="R27" s="157"/>
      <c r="S27" s="113"/>
      <c r="T27" s="158"/>
      <c r="U27" s="158"/>
      <c r="V27" s="12"/>
      <c r="W27" s="16"/>
      <c r="X27" s="12"/>
      <c r="Y27" s="12"/>
    </row>
    <row r="28" spans="1:26" s="13" customFormat="1" ht="13.8" x14ac:dyDescent="0.3">
      <c r="A28" s="12"/>
      <c r="B28" s="12"/>
      <c r="C28" s="52"/>
      <c r="D28" s="158"/>
      <c r="E28" s="154"/>
      <c r="F28" s="154"/>
      <c r="G28" s="155"/>
      <c r="H28" s="154"/>
      <c r="I28" s="154"/>
      <c r="J28" s="154"/>
      <c r="K28" s="154"/>
      <c r="L28" s="154"/>
      <c r="M28" s="156"/>
      <c r="N28" s="156"/>
      <c r="O28" s="19"/>
      <c r="P28" s="162"/>
      <c r="Q28" s="157"/>
      <c r="R28" s="157"/>
      <c r="S28" s="157"/>
      <c r="T28" s="113"/>
      <c r="U28" s="158"/>
      <c r="V28" s="12"/>
      <c r="W28" s="12"/>
      <c r="X28" s="16"/>
      <c r="Y28" s="12"/>
      <c r="Z28" s="12"/>
    </row>
    <row r="29" spans="1:26" s="13" customFormat="1" ht="79.2" customHeight="1" x14ac:dyDescent="0.3">
      <c r="A29" s="12"/>
      <c r="B29" s="12"/>
      <c r="C29" s="52"/>
      <c r="D29" s="158"/>
      <c r="E29" s="154"/>
      <c r="F29" s="154"/>
      <c r="G29" s="157"/>
      <c r="H29" s="158"/>
      <c r="I29" s="115"/>
      <c r="J29" s="115"/>
      <c r="K29" s="115"/>
      <c r="L29" s="153"/>
      <c r="M29" s="153"/>
      <c r="N29" s="57"/>
      <c r="O29" s="19"/>
      <c r="P29" s="162"/>
      <c r="Q29" s="157"/>
      <c r="R29" s="157"/>
      <c r="S29" s="157"/>
      <c r="T29" s="113"/>
      <c r="U29" s="158"/>
      <c r="V29" s="12"/>
      <c r="W29" s="12"/>
      <c r="X29" s="16"/>
      <c r="Y29" s="12"/>
      <c r="Z29" s="12"/>
    </row>
    <row r="30" spans="1:26" s="13" customFormat="1" ht="82.2" customHeight="1" x14ac:dyDescent="0.3">
      <c r="A30" s="12"/>
      <c r="B30" s="12"/>
      <c r="C30" s="52"/>
      <c r="D30" s="158"/>
      <c r="E30" s="154"/>
      <c r="F30" s="154"/>
      <c r="G30" s="158"/>
      <c r="H30" s="162"/>
      <c r="I30" s="153"/>
      <c r="J30" s="153"/>
      <c r="K30" s="115"/>
      <c r="L30" s="153"/>
      <c r="M30" s="153"/>
      <c r="N30" s="57"/>
      <c r="O30" s="19"/>
      <c r="P30" s="162"/>
      <c r="Q30" s="168"/>
      <c r="R30" s="157"/>
      <c r="S30" s="157"/>
      <c r="T30" s="113"/>
      <c r="U30" s="158"/>
      <c r="V30" s="12"/>
      <c r="W30" s="12"/>
      <c r="X30" s="16"/>
      <c r="Y30" s="12"/>
      <c r="Z30" s="12"/>
    </row>
    <row r="31" spans="1:26" s="13" customFormat="1" ht="85.8" customHeight="1" x14ac:dyDescent="0.3">
      <c r="A31" s="12"/>
      <c r="B31" s="12"/>
      <c r="C31" s="52"/>
      <c r="D31" s="158"/>
      <c r="E31" s="154"/>
      <c r="F31" s="154"/>
      <c r="G31" s="158"/>
      <c r="H31" s="162"/>
      <c r="I31" s="153"/>
      <c r="J31" s="153"/>
      <c r="K31" s="115"/>
      <c r="L31" s="153"/>
      <c r="M31" s="153"/>
      <c r="N31" s="57"/>
      <c r="O31" s="19"/>
      <c r="P31" s="162"/>
      <c r="Q31" s="168"/>
      <c r="R31" s="157"/>
      <c r="S31" s="157"/>
      <c r="T31" s="113"/>
      <c r="U31" s="158"/>
      <c r="V31" s="12"/>
      <c r="W31" s="12"/>
      <c r="X31" s="16"/>
      <c r="Y31" s="12"/>
      <c r="Z31" s="12"/>
    </row>
    <row r="32" spans="1:26" s="13" customFormat="1" ht="88.8" customHeight="1" x14ac:dyDescent="0.3">
      <c r="A32" s="12"/>
      <c r="B32" s="12"/>
      <c r="C32" s="52"/>
      <c r="D32" s="158"/>
      <c r="E32" s="154"/>
      <c r="F32" s="154"/>
      <c r="G32" s="158"/>
      <c r="H32" s="162"/>
      <c r="I32" s="56"/>
      <c r="J32" s="56"/>
      <c r="K32" s="56"/>
      <c r="L32" s="56"/>
      <c r="M32" s="56"/>
      <c r="N32" s="57"/>
      <c r="O32" s="19"/>
      <c r="P32" s="162"/>
      <c r="Q32" s="168"/>
      <c r="R32" s="157"/>
      <c r="S32" s="157"/>
      <c r="T32" s="113"/>
      <c r="U32" s="158"/>
      <c r="V32" s="12"/>
      <c r="W32" s="12"/>
      <c r="X32" s="16"/>
      <c r="Y32" s="12"/>
      <c r="Z32" s="12"/>
    </row>
    <row r="33" spans="1:26" s="13" customFormat="1" ht="13.8" x14ac:dyDescent="0.3">
      <c r="A33" s="12"/>
      <c r="B33" s="12"/>
      <c r="C33" s="52"/>
      <c r="D33" s="158"/>
      <c r="E33" s="154"/>
      <c r="F33" s="154"/>
      <c r="G33" s="158"/>
      <c r="H33" s="162"/>
      <c r="I33" s="162"/>
      <c r="J33" s="56"/>
      <c r="K33" s="56"/>
      <c r="L33" s="56"/>
      <c r="M33" s="56"/>
      <c r="N33" s="57"/>
      <c r="O33" s="19"/>
      <c r="P33" s="162"/>
      <c r="Q33" s="168"/>
      <c r="R33" s="157"/>
      <c r="S33" s="157"/>
      <c r="T33" s="113"/>
      <c r="U33" s="158"/>
      <c r="V33" s="12"/>
      <c r="W33" s="12"/>
      <c r="X33" s="16"/>
      <c r="Y33" s="12"/>
      <c r="Z33" s="12"/>
    </row>
    <row r="34" spans="1:26" s="13" customFormat="1" ht="129.6" customHeight="1" x14ac:dyDescent="0.3">
      <c r="A34" s="12"/>
      <c r="B34" s="12"/>
      <c r="C34" s="52"/>
      <c r="D34" s="158"/>
      <c r="E34" s="154"/>
      <c r="F34" s="154"/>
      <c r="G34" s="158"/>
      <c r="H34" s="162"/>
      <c r="I34" s="115"/>
      <c r="J34" s="115"/>
      <c r="K34" s="115"/>
      <c r="L34" s="115"/>
      <c r="M34" s="115"/>
      <c r="N34" s="57"/>
      <c r="O34" s="19"/>
      <c r="P34" s="162"/>
      <c r="Q34" s="157"/>
      <c r="R34" s="157"/>
      <c r="S34" s="157"/>
      <c r="T34" s="113"/>
      <c r="U34" s="158"/>
      <c r="V34" s="12"/>
      <c r="W34" s="12"/>
      <c r="X34" s="16"/>
      <c r="Y34" s="12"/>
      <c r="Z34" s="12"/>
    </row>
    <row r="35" spans="1:26" s="13" customFormat="1" ht="13.8" x14ac:dyDescent="0.3">
      <c r="A35" s="12"/>
      <c r="B35" s="12"/>
      <c r="C35" s="52"/>
      <c r="D35" s="158"/>
      <c r="E35" s="154"/>
      <c r="F35" s="154"/>
      <c r="G35" s="158"/>
      <c r="H35" s="19"/>
      <c r="I35" s="19"/>
      <c r="J35" s="19"/>
      <c r="K35" s="19"/>
      <c r="L35" s="19"/>
      <c r="M35" s="19"/>
      <c r="N35" s="57"/>
      <c r="O35" s="19"/>
      <c r="P35" s="162"/>
      <c r="Q35" s="157"/>
      <c r="R35" s="157"/>
      <c r="S35" s="157"/>
      <c r="T35" s="113"/>
      <c r="U35" s="158"/>
      <c r="V35" s="12"/>
      <c r="W35" s="12"/>
      <c r="X35" s="16"/>
      <c r="Y35" s="12"/>
      <c r="Z35" s="12"/>
    </row>
    <row r="36" spans="1:26" s="13" customFormat="1" ht="85.2" customHeight="1" x14ac:dyDescent="0.3">
      <c r="A36" s="12"/>
      <c r="B36" s="12"/>
      <c r="C36" s="52"/>
      <c r="D36" s="158"/>
      <c r="E36" s="154"/>
      <c r="F36" s="154"/>
      <c r="G36" s="158"/>
      <c r="H36" s="162"/>
      <c r="I36" s="162"/>
      <c r="J36" s="115"/>
      <c r="K36" s="115"/>
      <c r="L36" s="115"/>
      <c r="M36" s="115"/>
      <c r="N36" s="57"/>
      <c r="O36" s="19"/>
      <c r="P36" s="162"/>
      <c r="Q36" s="157"/>
      <c r="R36" s="157"/>
      <c r="S36" s="157"/>
      <c r="T36" s="113"/>
      <c r="U36" s="158"/>
      <c r="V36" s="12"/>
      <c r="W36" s="12"/>
      <c r="X36" s="16"/>
      <c r="Y36" s="12"/>
      <c r="Z36" s="12"/>
    </row>
    <row r="37" spans="1:26" s="13" customFormat="1" ht="13.8" x14ac:dyDescent="0.3">
      <c r="A37" s="12"/>
      <c r="B37" s="12"/>
      <c r="C37" s="52"/>
      <c r="D37" s="158"/>
      <c r="E37" s="154"/>
      <c r="F37" s="154"/>
      <c r="G37" s="158"/>
      <c r="H37" s="19"/>
      <c r="I37" s="19"/>
      <c r="J37" s="19"/>
      <c r="K37" s="19"/>
      <c r="L37" s="19"/>
      <c r="M37" s="19"/>
      <c r="N37" s="57"/>
      <c r="O37" s="19"/>
      <c r="P37" s="162"/>
      <c r="Q37" s="157"/>
      <c r="R37" s="157"/>
      <c r="S37" s="157"/>
      <c r="T37" s="113"/>
      <c r="U37" s="158"/>
      <c r="V37" s="12"/>
      <c r="W37" s="12"/>
      <c r="X37" s="16"/>
      <c r="Y37" s="12"/>
      <c r="Z37" s="12"/>
    </row>
    <row r="38" spans="1:26" s="13" customFormat="1" ht="87.6" customHeight="1" x14ac:dyDescent="0.3">
      <c r="A38" s="12"/>
      <c r="B38" s="12"/>
      <c r="C38" s="52"/>
      <c r="D38" s="158"/>
      <c r="E38" s="158"/>
      <c r="F38" s="158"/>
      <c r="G38" s="158"/>
      <c r="H38" s="162"/>
      <c r="I38" s="56"/>
      <c r="J38" s="115"/>
      <c r="K38" s="115"/>
      <c r="L38" s="115"/>
      <c r="M38" s="115"/>
      <c r="N38" s="57"/>
      <c r="O38" s="19"/>
      <c r="P38" s="162"/>
      <c r="Q38" s="157"/>
      <c r="R38" s="157"/>
      <c r="S38" s="157"/>
      <c r="T38" s="113"/>
      <c r="U38" s="158"/>
      <c r="V38" s="12"/>
      <c r="W38" s="12"/>
      <c r="X38" s="16"/>
      <c r="Y38" s="12"/>
      <c r="Z38" s="12"/>
    </row>
    <row r="39" spans="1:26" s="13" customFormat="1" ht="93" customHeight="1" x14ac:dyDescent="0.3">
      <c r="A39" s="12"/>
      <c r="B39" s="12"/>
      <c r="C39" s="52"/>
      <c r="D39" s="158"/>
      <c r="E39" s="158"/>
      <c r="F39" s="158"/>
      <c r="G39" s="158"/>
      <c r="H39" s="162"/>
      <c r="I39" s="56"/>
      <c r="J39" s="115"/>
      <c r="K39" s="115"/>
      <c r="L39" s="115"/>
      <c r="M39" s="115"/>
      <c r="N39" s="57"/>
      <c r="O39" s="19"/>
      <c r="P39" s="162"/>
      <c r="Q39" s="157"/>
      <c r="R39" s="157"/>
      <c r="S39" s="157"/>
      <c r="T39" s="113"/>
      <c r="U39" s="158"/>
      <c r="V39" s="12"/>
      <c r="W39" s="12"/>
      <c r="X39" s="16"/>
      <c r="Y39" s="12"/>
      <c r="Z39" s="12"/>
    </row>
    <row r="40" spans="1:26" s="13" customFormat="1" ht="13.8" x14ac:dyDescent="0.3">
      <c r="A40" s="12"/>
      <c r="B40" s="12"/>
      <c r="C40" s="52"/>
      <c r="D40" s="158"/>
      <c r="E40" s="158"/>
      <c r="F40" s="158"/>
      <c r="G40" s="158"/>
      <c r="H40" s="19"/>
      <c r="I40" s="19"/>
      <c r="J40" s="19"/>
      <c r="K40" s="19"/>
      <c r="L40" s="19"/>
      <c r="M40" s="19"/>
      <c r="N40" s="121"/>
      <c r="O40" s="162"/>
      <c r="P40" s="157"/>
      <c r="Q40" s="157"/>
      <c r="R40" s="157"/>
      <c r="S40" s="113"/>
      <c r="T40" s="158"/>
      <c r="U40" s="158"/>
      <c r="V40" s="12"/>
      <c r="W40" s="16"/>
      <c r="X40" s="12"/>
      <c r="Y40" s="12"/>
    </row>
    <row r="41" spans="1:26" s="13" customFormat="1" ht="13.8" x14ac:dyDescent="0.3">
      <c r="A41" s="12"/>
      <c r="B41" s="12"/>
      <c r="C41" s="52"/>
      <c r="D41" s="158"/>
      <c r="E41" s="158"/>
      <c r="F41" s="158"/>
      <c r="G41" s="158"/>
      <c r="H41" s="19"/>
      <c r="I41" s="19"/>
      <c r="J41" s="19"/>
      <c r="K41" s="19"/>
      <c r="L41" s="19"/>
      <c r="M41" s="19"/>
      <c r="N41" s="121"/>
      <c r="O41" s="162"/>
      <c r="P41" s="157"/>
      <c r="Q41" s="157"/>
      <c r="R41" s="157"/>
      <c r="S41" s="113"/>
      <c r="T41" s="158"/>
      <c r="U41" s="158"/>
      <c r="V41" s="12"/>
      <c r="W41" s="16"/>
      <c r="X41" s="12"/>
      <c r="Y41" s="12"/>
    </row>
    <row r="42" spans="1:26" s="13" customFormat="1" ht="13.8" x14ac:dyDescent="0.3">
      <c r="A42" s="12"/>
      <c r="B42" s="12"/>
      <c r="C42" s="52"/>
      <c r="D42" s="158"/>
      <c r="E42" s="158"/>
      <c r="F42" s="158"/>
      <c r="G42" s="158"/>
      <c r="H42" s="19"/>
      <c r="I42" s="19"/>
      <c r="J42" s="19"/>
      <c r="K42" s="19"/>
      <c r="L42" s="19"/>
      <c r="M42" s="19"/>
      <c r="N42" s="121"/>
      <c r="O42" s="162"/>
      <c r="P42" s="157"/>
      <c r="Q42" s="157"/>
      <c r="R42" s="157"/>
      <c r="S42" s="113"/>
      <c r="T42" s="158"/>
      <c r="U42" s="158"/>
      <c r="V42" s="12"/>
      <c r="W42" s="16"/>
      <c r="X42" s="12"/>
      <c r="Y42" s="12"/>
    </row>
    <row r="43" spans="1:26" s="13" customFormat="1" ht="13.8" x14ac:dyDescent="0.3">
      <c r="A43" s="12"/>
      <c r="B43" s="12"/>
      <c r="C43" s="52"/>
      <c r="D43" s="158"/>
      <c r="E43" s="158"/>
      <c r="F43" s="158"/>
      <c r="G43" s="158"/>
      <c r="H43" s="19"/>
      <c r="I43" s="19"/>
      <c r="J43" s="19"/>
      <c r="K43" s="19"/>
      <c r="L43" s="19"/>
      <c r="M43" s="19"/>
      <c r="N43" s="121"/>
      <c r="O43" s="162"/>
      <c r="P43" s="157"/>
      <c r="Q43" s="157"/>
      <c r="R43" s="157"/>
      <c r="S43" s="113"/>
      <c r="T43" s="158"/>
      <c r="U43" s="158"/>
      <c r="V43" s="12"/>
      <c r="W43" s="16"/>
      <c r="X43" s="12"/>
      <c r="Y43" s="12"/>
    </row>
    <row r="44" spans="1:26" s="13" customFormat="1" ht="13.8" x14ac:dyDescent="0.3">
      <c r="A44" s="12"/>
      <c r="B44" s="12"/>
      <c r="C44" s="52"/>
      <c r="D44" s="158"/>
      <c r="E44" s="158"/>
      <c r="F44" s="158"/>
      <c r="G44" s="158"/>
      <c r="H44" s="19"/>
      <c r="I44" s="19"/>
      <c r="J44" s="19"/>
      <c r="K44" s="19"/>
      <c r="L44" s="19"/>
      <c r="M44" s="19"/>
      <c r="N44" s="121"/>
      <c r="O44" s="162"/>
      <c r="P44" s="157"/>
      <c r="Q44" s="157"/>
      <c r="R44" s="157"/>
      <c r="S44" s="113"/>
      <c r="T44" s="158"/>
      <c r="U44" s="158"/>
      <c r="V44" s="12"/>
      <c r="W44" s="16"/>
      <c r="X44" s="12"/>
      <c r="Y44" s="12"/>
    </row>
    <row r="45" spans="1:26" s="13" customFormat="1" ht="13.8" x14ac:dyDescent="0.3">
      <c r="A45" s="12"/>
      <c r="B45" s="12"/>
      <c r="C45" s="52"/>
      <c r="D45" s="158"/>
      <c r="E45" s="158"/>
      <c r="F45" s="158"/>
      <c r="G45" s="158"/>
      <c r="H45" s="19"/>
      <c r="I45" s="19"/>
      <c r="J45" s="19"/>
      <c r="K45" s="19"/>
      <c r="L45" s="19"/>
      <c r="M45" s="19"/>
      <c r="N45" s="121"/>
      <c r="O45" s="162"/>
      <c r="P45" s="157"/>
      <c r="Q45" s="157"/>
      <c r="R45" s="157"/>
      <c r="S45" s="113"/>
      <c r="T45" s="158"/>
      <c r="U45" s="158"/>
      <c r="V45" s="12"/>
      <c r="W45" s="16"/>
      <c r="X45" s="12"/>
      <c r="Y45" s="12"/>
    </row>
    <row r="46" spans="1:26" s="13" customFormat="1" ht="13.8" x14ac:dyDescent="0.3">
      <c r="A46" s="12"/>
      <c r="B46" s="12"/>
      <c r="C46" s="52"/>
      <c r="D46" s="158"/>
      <c r="E46" s="158"/>
      <c r="F46" s="158"/>
      <c r="G46" s="158"/>
      <c r="H46" s="19"/>
      <c r="I46" s="19"/>
      <c r="J46" s="19"/>
      <c r="K46" s="19"/>
      <c r="L46" s="19"/>
      <c r="M46" s="19"/>
      <c r="N46" s="121"/>
      <c r="O46" s="162"/>
      <c r="P46" s="157"/>
      <c r="Q46" s="157"/>
      <c r="R46" s="157"/>
      <c r="S46" s="113"/>
      <c r="T46" s="158"/>
      <c r="U46" s="158"/>
      <c r="V46" s="12"/>
      <c r="W46" s="16"/>
      <c r="X46" s="12"/>
      <c r="Y46" s="12"/>
    </row>
    <row r="47" spans="1:26" s="13" customFormat="1" ht="13.8" x14ac:dyDescent="0.3">
      <c r="A47" s="12"/>
      <c r="B47" s="12"/>
      <c r="C47" s="52"/>
      <c r="D47" s="158"/>
      <c r="E47" s="158"/>
      <c r="F47" s="158"/>
      <c r="G47" s="158"/>
      <c r="H47" s="19"/>
      <c r="I47" s="19"/>
      <c r="J47" s="19"/>
      <c r="K47" s="19"/>
      <c r="L47" s="19"/>
      <c r="M47" s="19"/>
      <c r="N47" s="121"/>
      <c r="O47" s="162"/>
      <c r="P47" s="157"/>
      <c r="Q47" s="157"/>
      <c r="R47" s="157"/>
      <c r="S47" s="113"/>
      <c r="T47" s="158"/>
      <c r="U47" s="158"/>
      <c r="V47" s="12"/>
      <c r="W47" s="16"/>
      <c r="X47" s="12"/>
      <c r="Y47" s="12"/>
    </row>
    <row r="48" spans="1:26" s="13" customFormat="1" ht="13.8" x14ac:dyDescent="0.3">
      <c r="A48" s="12"/>
      <c r="B48" s="12"/>
      <c r="C48" s="52"/>
      <c r="D48" s="158"/>
      <c r="E48" s="158"/>
      <c r="F48" s="158"/>
      <c r="G48" s="158"/>
      <c r="H48" s="19"/>
      <c r="I48" s="19"/>
      <c r="J48" s="19"/>
      <c r="K48" s="19"/>
      <c r="L48" s="19"/>
      <c r="M48" s="19"/>
      <c r="N48" s="121"/>
      <c r="O48" s="162"/>
      <c r="P48" s="157"/>
      <c r="Q48" s="157"/>
      <c r="R48" s="157"/>
      <c r="S48" s="113"/>
      <c r="T48" s="158"/>
      <c r="U48" s="158"/>
      <c r="V48" s="12"/>
      <c r="W48" s="16"/>
      <c r="X48" s="12"/>
      <c r="Y48" s="12"/>
    </row>
    <row r="49" spans="1:25" s="13" customFormat="1" ht="13.8" x14ac:dyDescent="0.3">
      <c r="A49" s="12"/>
      <c r="B49" s="12"/>
      <c r="C49" s="52"/>
      <c r="D49" s="158"/>
      <c r="E49" s="158"/>
      <c r="F49" s="158"/>
      <c r="G49" s="158"/>
      <c r="H49" s="19"/>
      <c r="I49" s="19"/>
      <c r="J49" s="19"/>
      <c r="K49" s="19"/>
      <c r="L49" s="19"/>
      <c r="M49" s="19"/>
      <c r="N49" s="121"/>
      <c r="O49" s="162"/>
      <c r="P49" s="157"/>
      <c r="Q49" s="157"/>
      <c r="R49" s="157"/>
      <c r="S49" s="113"/>
      <c r="T49" s="158"/>
      <c r="U49" s="158"/>
      <c r="V49" s="12"/>
      <c r="W49" s="16"/>
      <c r="X49" s="12"/>
      <c r="Y49" s="12"/>
    </row>
    <row r="50" spans="1:25" s="13" customFormat="1" ht="13.8" x14ac:dyDescent="0.3">
      <c r="A50" s="12"/>
      <c r="B50" s="12"/>
      <c r="C50" s="52"/>
      <c r="D50" s="158"/>
      <c r="E50" s="158"/>
      <c r="F50" s="158"/>
      <c r="G50" s="158"/>
      <c r="H50" s="19"/>
      <c r="I50" s="19"/>
      <c r="J50" s="19"/>
      <c r="K50" s="19"/>
      <c r="L50" s="19"/>
      <c r="M50" s="19"/>
      <c r="N50" s="121"/>
      <c r="O50" s="162"/>
      <c r="P50" s="157"/>
      <c r="Q50" s="157"/>
      <c r="R50" s="157"/>
      <c r="S50" s="113"/>
      <c r="T50" s="158"/>
      <c r="U50" s="158"/>
      <c r="V50" s="12"/>
      <c r="W50" s="16"/>
      <c r="X50" s="12"/>
      <c r="Y50" s="12"/>
    </row>
    <row r="51" spans="1:25" s="13" customFormat="1" ht="13.8" x14ac:dyDescent="0.3">
      <c r="A51" s="12"/>
      <c r="B51" s="12"/>
      <c r="C51" s="52"/>
      <c r="D51" s="158"/>
      <c r="E51" s="158"/>
      <c r="F51" s="158"/>
      <c r="G51" s="158"/>
      <c r="H51" s="19"/>
      <c r="I51" s="19"/>
      <c r="J51" s="19"/>
      <c r="K51" s="19"/>
      <c r="L51" s="19"/>
      <c r="M51" s="19"/>
      <c r="N51" s="121"/>
      <c r="O51" s="162"/>
      <c r="P51" s="157"/>
      <c r="Q51" s="157"/>
      <c r="R51" s="157"/>
      <c r="S51" s="113"/>
      <c r="T51" s="158"/>
      <c r="U51" s="158"/>
      <c r="V51" s="12"/>
      <c r="W51" s="16"/>
      <c r="X51" s="12"/>
      <c r="Y51" s="12"/>
    </row>
    <row r="52" spans="1:25" s="13" customFormat="1" ht="13.8" x14ac:dyDescent="0.3">
      <c r="A52" s="12"/>
      <c r="B52" s="12"/>
      <c r="C52" s="52"/>
      <c r="D52" s="158"/>
      <c r="E52" s="158"/>
      <c r="F52" s="158"/>
      <c r="G52" s="158"/>
      <c r="H52" s="19"/>
      <c r="I52" s="19"/>
      <c r="J52" s="19"/>
      <c r="K52" s="19"/>
      <c r="L52" s="19"/>
      <c r="M52" s="19"/>
      <c r="N52" s="121"/>
      <c r="O52" s="162"/>
      <c r="P52" s="157"/>
      <c r="Q52" s="157"/>
      <c r="R52" s="157"/>
      <c r="S52" s="113"/>
      <c r="T52" s="158"/>
      <c r="U52" s="158"/>
      <c r="V52" s="12"/>
      <c r="W52" s="16"/>
      <c r="X52" s="12"/>
      <c r="Y52" s="12"/>
    </row>
    <row r="53" spans="1:25" s="13" customFormat="1" ht="13.8" x14ac:dyDescent="0.3">
      <c r="A53" s="12"/>
      <c r="B53" s="12"/>
      <c r="C53" s="52"/>
      <c r="D53" s="158"/>
      <c r="E53" s="158"/>
      <c r="F53" s="158"/>
      <c r="G53" s="158"/>
      <c r="H53" s="19"/>
      <c r="I53" s="19"/>
      <c r="J53" s="19"/>
      <c r="K53" s="19"/>
      <c r="L53" s="19"/>
      <c r="M53" s="19"/>
      <c r="N53" s="121"/>
      <c r="O53" s="162"/>
      <c r="P53" s="157"/>
      <c r="Q53" s="157"/>
      <c r="R53" s="157"/>
      <c r="S53" s="113"/>
      <c r="T53" s="158"/>
      <c r="U53" s="158"/>
      <c r="V53" s="12"/>
      <c r="W53" s="16"/>
      <c r="X53" s="12"/>
      <c r="Y53" s="12"/>
    </row>
    <row r="54" spans="1:25" s="13" customFormat="1" ht="13.8" x14ac:dyDescent="0.3">
      <c r="A54" s="12"/>
      <c r="B54" s="12"/>
      <c r="C54" s="52"/>
      <c r="D54" s="158"/>
      <c r="E54" s="158"/>
      <c r="F54" s="158"/>
      <c r="G54" s="158"/>
      <c r="H54" s="19"/>
      <c r="I54" s="19"/>
      <c r="J54" s="19"/>
      <c r="K54" s="19"/>
      <c r="L54" s="19"/>
      <c r="M54" s="19"/>
      <c r="N54" s="121"/>
      <c r="O54" s="162"/>
      <c r="P54" s="157"/>
      <c r="Q54" s="157"/>
      <c r="R54" s="157"/>
      <c r="S54" s="113"/>
      <c r="T54" s="158"/>
      <c r="U54" s="158"/>
      <c r="V54" s="12"/>
      <c r="W54" s="16"/>
      <c r="X54" s="12"/>
      <c r="Y54" s="12"/>
    </row>
    <row r="55" spans="1:25" s="13" customFormat="1" ht="13.8" x14ac:dyDescent="0.3">
      <c r="A55" s="12"/>
      <c r="B55" s="12"/>
      <c r="C55" s="52"/>
      <c r="D55" s="158"/>
      <c r="E55" s="158"/>
      <c r="F55" s="158"/>
      <c r="G55" s="158"/>
      <c r="H55" s="19"/>
      <c r="I55" s="19"/>
      <c r="J55" s="19"/>
      <c r="K55" s="19"/>
      <c r="L55" s="19"/>
      <c r="M55" s="19"/>
      <c r="N55" s="121"/>
      <c r="O55" s="162"/>
      <c r="P55" s="157"/>
      <c r="Q55" s="157"/>
      <c r="R55" s="157"/>
      <c r="S55" s="113"/>
      <c r="T55" s="158"/>
      <c r="U55" s="158"/>
      <c r="V55" s="12"/>
      <c r="W55" s="16"/>
      <c r="X55" s="12"/>
      <c r="Y55" s="12"/>
    </row>
    <row r="56" spans="1:25" s="13" customFormat="1" ht="13.8" x14ac:dyDescent="0.3">
      <c r="A56" s="12"/>
      <c r="B56" s="12"/>
      <c r="C56" s="52"/>
      <c r="D56" s="158"/>
      <c r="E56" s="158"/>
      <c r="F56" s="158"/>
      <c r="G56" s="158"/>
      <c r="H56" s="19"/>
      <c r="I56" s="19"/>
      <c r="J56" s="19"/>
      <c r="K56" s="19"/>
      <c r="L56" s="19"/>
      <c r="M56" s="19"/>
      <c r="N56" s="121"/>
      <c r="O56" s="162"/>
      <c r="P56" s="157"/>
      <c r="Q56" s="157"/>
      <c r="R56" s="157"/>
      <c r="S56" s="113"/>
      <c r="T56" s="158"/>
      <c r="U56" s="158"/>
      <c r="V56" s="12"/>
      <c r="W56" s="16"/>
      <c r="X56" s="12"/>
      <c r="Y56" s="12"/>
    </row>
    <row r="57" spans="1:25" s="13" customFormat="1" ht="13.8" x14ac:dyDescent="0.3">
      <c r="A57" s="12"/>
      <c r="B57" s="12"/>
      <c r="C57" s="52"/>
      <c r="D57" s="158"/>
      <c r="E57" s="158"/>
      <c r="F57" s="158"/>
      <c r="G57" s="158"/>
      <c r="H57" s="19"/>
      <c r="I57" s="19"/>
      <c r="J57" s="19"/>
      <c r="K57" s="19"/>
      <c r="L57" s="19"/>
      <c r="M57" s="19"/>
      <c r="N57" s="121"/>
      <c r="O57" s="162"/>
      <c r="P57" s="157"/>
      <c r="Q57" s="157"/>
      <c r="R57" s="157"/>
      <c r="S57" s="113"/>
      <c r="T57" s="158"/>
      <c r="U57" s="158"/>
      <c r="V57" s="12"/>
      <c r="W57" s="16"/>
      <c r="X57" s="12"/>
      <c r="Y57" s="12"/>
    </row>
    <row r="58" spans="1:25" s="13" customFormat="1" ht="13.8" x14ac:dyDescent="0.3">
      <c r="A58" s="12"/>
      <c r="B58" s="12"/>
      <c r="C58" s="52"/>
      <c r="D58" s="158"/>
      <c r="E58" s="158"/>
      <c r="F58" s="158"/>
      <c r="G58" s="158"/>
      <c r="H58" s="19"/>
      <c r="I58" s="19"/>
      <c r="J58" s="19"/>
      <c r="K58" s="19"/>
      <c r="L58" s="19"/>
      <c r="M58" s="19"/>
      <c r="N58" s="121"/>
      <c r="O58" s="162"/>
      <c r="P58" s="157"/>
      <c r="Q58" s="157"/>
      <c r="R58" s="157"/>
      <c r="S58" s="113"/>
      <c r="T58" s="158"/>
      <c r="U58" s="158"/>
      <c r="V58" s="12"/>
      <c r="W58" s="16"/>
      <c r="X58" s="12"/>
      <c r="Y58" s="12"/>
    </row>
    <row r="59" spans="1:25" s="13" customFormat="1" ht="13.8" x14ac:dyDescent="0.3">
      <c r="A59" s="12"/>
      <c r="B59" s="12"/>
      <c r="C59" s="52"/>
      <c r="D59" s="158"/>
      <c r="E59" s="158"/>
      <c r="F59" s="158"/>
      <c r="G59" s="158"/>
      <c r="H59" s="19"/>
      <c r="I59" s="19"/>
      <c r="J59" s="19"/>
      <c r="K59" s="19"/>
      <c r="L59" s="19"/>
      <c r="M59" s="19"/>
      <c r="N59" s="121"/>
      <c r="O59" s="162"/>
      <c r="P59" s="157"/>
      <c r="Q59" s="157"/>
      <c r="R59" s="157"/>
      <c r="S59" s="113"/>
      <c r="T59" s="158"/>
      <c r="U59" s="158"/>
      <c r="V59" s="12"/>
      <c r="W59" s="16"/>
      <c r="X59" s="12"/>
      <c r="Y59" s="12"/>
    </row>
    <row r="60" spans="1:25" s="13" customFormat="1" ht="13.8" x14ac:dyDescent="0.3">
      <c r="A60" s="12"/>
      <c r="B60" s="12"/>
      <c r="C60" s="52"/>
      <c r="D60" s="158"/>
      <c r="E60" s="158"/>
      <c r="F60" s="158"/>
      <c r="G60" s="158"/>
      <c r="H60" s="19"/>
      <c r="I60" s="19"/>
      <c r="J60" s="19"/>
      <c r="K60" s="19"/>
      <c r="L60" s="19"/>
      <c r="M60" s="19"/>
      <c r="N60" s="121"/>
      <c r="O60" s="162"/>
      <c r="P60" s="157"/>
      <c r="Q60" s="157"/>
      <c r="R60" s="157"/>
      <c r="S60" s="113"/>
      <c r="T60" s="158"/>
      <c r="U60" s="158"/>
      <c r="V60" s="12"/>
      <c r="W60" s="16"/>
      <c r="X60" s="12"/>
      <c r="Y60" s="12"/>
    </row>
    <row r="61" spans="1:25" s="13" customFormat="1" ht="13.8" x14ac:dyDescent="0.3">
      <c r="A61" s="12"/>
      <c r="B61" s="12"/>
      <c r="C61" s="52"/>
      <c r="D61" s="158"/>
      <c r="E61" s="158"/>
      <c r="F61" s="158"/>
      <c r="G61" s="158"/>
      <c r="H61" s="19"/>
      <c r="I61" s="19"/>
      <c r="J61" s="19"/>
      <c r="K61" s="19"/>
      <c r="L61" s="19"/>
      <c r="M61" s="19"/>
      <c r="N61" s="121"/>
      <c r="O61" s="162"/>
      <c r="P61" s="157"/>
      <c r="Q61" s="157"/>
      <c r="R61" s="157"/>
      <c r="S61" s="113"/>
      <c r="T61" s="158"/>
      <c r="U61" s="158"/>
      <c r="V61" s="12"/>
      <c r="W61" s="16"/>
      <c r="X61" s="12"/>
      <c r="Y61" s="12"/>
    </row>
    <row r="62" spans="1:25" s="13" customFormat="1" ht="13.8" x14ac:dyDescent="0.3">
      <c r="A62" s="12"/>
      <c r="B62" s="12"/>
      <c r="C62" s="52"/>
      <c r="D62" s="158"/>
      <c r="E62" s="158"/>
      <c r="F62" s="158"/>
      <c r="G62" s="158"/>
      <c r="H62" s="19"/>
      <c r="I62" s="19"/>
      <c r="J62" s="19"/>
      <c r="K62" s="19"/>
      <c r="L62" s="19"/>
      <c r="M62" s="19"/>
      <c r="N62" s="121"/>
      <c r="O62" s="162"/>
      <c r="P62" s="157"/>
      <c r="Q62" s="157"/>
      <c r="R62" s="157"/>
      <c r="S62" s="113"/>
      <c r="T62" s="158"/>
      <c r="U62" s="158"/>
      <c r="V62" s="12"/>
      <c r="W62" s="16"/>
      <c r="X62" s="12"/>
      <c r="Y62" s="12"/>
    </row>
    <row r="63" spans="1:25" s="13" customFormat="1" ht="13.8" x14ac:dyDescent="0.3">
      <c r="A63" s="12"/>
      <c r="B63" s="12"/>
      <c r="C63" s="52"/>
      <c r="D63" s="158"/>
      <c r="E63" s="158"/>
      <c r="F63" s="158"/>
      <c r="G63" s="158"/>
      <c r="H63" s="19"/>
      <c r="I63" s="19"/>
      <c r="J63" s="19"/>
      <c r="K63" s="19"/>
      <c r="L63" s="19"/>
      <c r="M63" s="19"/>
      <c r="N63" s="121"/>
      <c r="O63" s="162"/>
      <c r="P63" s="157"/>
      <c r="Q63" s="157"/>
      <c r="R63" s="157"/>
      <c r="S63" s="113"/>
      <c r="T63" s="158"/>
      <c r="U63" s="158"/>
      <c r="V63" s="12"/>
      <c r="W63" s="16"/>
      <c r="X63" s="12"/>
      <c r="Y63" s="12"/>
    </row>
    <row r="64" spans="1:25" s="13" customFormat="1" ht="13.8" x14ac:dyDescent="0.3">
      <c r="A64" s="12"/>
      <c r="B64" s="12"/>
      <c r="C64" s="52"/>
      <c r="D64" s="158"/>
      <c r="E64" s="158"/>
      <c r="F64" s="158"/>
      <c r="G64" s="158"/>
      <c r="H64" s="19"/>
      <c r="I64" s="19"/>
      <c r="J64" s="19"/>
      <c r="K64" s="19"/>
      <c r="L64" s="19"/>
      <c r="M64" s="19"/>
      <c r="N64" s="121"/>
      <c r="O64" s="162"/>
      <c r="P64" s="157"/>
      <c r="Q64" s="157"/>
      <c r="R64" s="157"/>
      <c r="S64" s="113"/>
      <c r="T64" s="158"/>
      <c r="U64" s="158"/>
      <c r="V64" s="12"/>
      <c r="W64" s="16"/>
      <c r="X64" s="12"/>
      <c r="Y64" s="12"/>
    </row>
    <row r="65" spans="1:26" s="13" customFormat="1" ht="13.8" x14ac:dyDescent="0.3">
      <c r="A65" s="12"/>
      <c r="B65" s="12"/>
      <c r="C65" s="52"/>
      <c r="D65" s="158"/>
      <c r="E65" s="158"/>
      <c r="F65" s="158"/>
      <c r="G65" s="158"/>
      <c r="H65" s="19"/>
      <c r="I65" s="19"/>
      <c r="J65" s="19"/>
      <c r="K65" s="19"/>
      <c r="L65" s="19"/>
      <c r="M65" s="19"/>
      <c r="N65" s="121"/>
      <c r="O65" s="162"/>
      <c r="P65" s="157"/>
      <c r="Q65" s="157"/>
      <c r="R65" s="157"/>
      <c r="S65" s="113"/>
      <c r="T65" s="158"/>
      <c r="U65" s="158"/>
      <c r="V65" s="12"/>
      <c r="W65" s="16"/>
      <c r="X65" s="12"/>
      <c r="Y65" s="12"/>
    </row>
    <row r="66" spans="1:26" s="13" customFormat="1" ht="13.8" x14ac:dyDescent="0.3">
      <c r="A66" s="12"/>
      <c r="B66" s="12"/>
      <c r="C66" s="52"/>
      <c r="D66" s="158"/>
      <c r="E66" s="158"/>
      <c r="F66" s="158"/>
      <c r="G66" s="158"/>
      <c r="H66" s="19"/>
      <c r="I66" s="19"/>
      <c r="J66" s="19"/>
      <c r="K66" s="19"/>
      <c r="L66" s="19"/>
      <c r="M66" s="19"/>
      <c r="N66" s="121"/>
      <c r="O66" s="162"/>
      <c r="P66" s="157"/>
      <c r="Q66" s="157"/>
      <c r="R66" s="157"/>
      <c r="S66" s="113"/>
      <c r="T66" s="158"/>
      <c r="U66" s="158"/>
      <c r="V66" s="12"/>
      <c r="W66" s="16"/>
      <c r="X66" s="12"/>
      <c r="Y66" s="12"/>
    </row>
    <row r="67" spans="1:26" s="13" customFormat="1" ht="13.8" x14ac:dyDescent="0.3">
      <c r="A67" s="12"/>
      <c r="B67" s="12"/>
      <c r="C67" s="52"/>
      <c r="D67" s="158"/>
      <c r="E67" s="158"/>
      <c r="F67" s="158"/>
      <c r="G67" s="158"/>
      <c r="H67" s="19"/>
      <c r="I67" s="19"/>
      <c r="J67" s="19"/>
      <c r="K67" s="19"/>
      <c r="L67" s="19"/>
      <c r="M67" s="19"/>
      <c r="N67" s="121"/>
      <c r="O67" s="162"/>
      <c r="P67" s="157"/>
      <c r="Q67" s="157"/>
      <c r="R67" s="157"/>
      <c r="S67" s="113"/>
      <c r="T67" s="158"/>
      <c r="U67" s="158"/>
      <c r="V67" s="12"/>
      <c r="W67" s="16"/>
      <c r="X67" s="12"/>
      <c r="Y67" s="12"/>
    </row>
    <row r="68" spans="1:26" s="13" customFormat="1" ht="13.8" x14ac:dyDescent="0.3">
      <c r="A68" s="12"/>
      <c r="B68" s="12"/>
      <c r="C68" s="52"/>
      <c r="D68" s="158"/>
      <c r="E68" s="158"/>
      <c r="F68" s="158"/>
      <c r="G68" s="158"/>
      <c r="H68" s="19"/>
      <c r="I68" s="19"/>
      <c r="J68" s="19"/>
      <c r="K68" s="19"/>
      <c r="L68" s="19"/>
      <c r="M68" s="19"/>
      <c r="N68" s="121"/>
      <c r="O68" s="162"/>
      <c r="P68" s="157"/>
      <c r="Q68" s="157"/>
      <c r="R68" s="157"/>
      <c r="S68" s="113"/>
      <c r="T68" s="158"/>
      <c r="U68" s="158"/>
      <c r="V68" s="12"/>
      <c r="W68" s="16"/>
      <c r="X68" s="12"/>
      <c r="Y68" s="12"/>
    </row>
    <row r="69" spans="1:26" s="13" customFormat="1" ht="13.8" x14ac:dyDescent="0.3">
      <c r="A69" s="12"/>
      <c r="B69" s="12"/>
      <c r="C69" s="52"/>
      <c r="D69" s="158"/>
      <c r="E69" s="158"/>
      <c r="F69" s="158"/>
      <c r="G69" s="158"/>
      <c r="H69" s="19"/>
      <c r="I69" s="19"/>
      <c r="J69" s="19"/>
      <c r="K69" s="19"/>
      <c r="L69" s="19"/>
      <c r="M69" s="19"/>
      <c r="N69" s="121"/>
      <c r="O69" s="162"/>
      <c r="P69" s="157"/>
      <c r="Q69" s="157"/>
      <c r="R69" s="157"/>
      <c r="S69" s="113"/>
      <c r="T69" s="158"/>
      <c r="U69" s="158"/>
      <c r="V69" s="12"/>
      <c r="W69" s="16"/>
      <c r="X69" s="12"/>
      <c r="Y69" s="12"/>
    </row>
    <row r="70" spans="1:26" s="13" customFormat="1" ht="13.8" x14ac:dyDescent="0.3">
      <c r="A70" s="12"/>
      <c r="B70" s="12"/>
      <c r="C70" s="52"/>
      <c r="D70" s="158"/>
      <c r="E70" s="158"/>
      <c r="F70" s="158"/>
      <c r="G70" s="158"/>
      <c r="H70" s="19"/>
      <c r="I70" s="19"/>
      <c r="J70" s="19"/>
      <c r="K70" s="19"/>
      <c r="L70" s="19"/>
      <c r="M70" s="19"/>
      <c r="N70" s="121"/>
      <c r="O70" s="162"/>
      <c r="P70" s="157"/>
      <c r="Q70" s="157"/>
      <c r="R70" s="157"/>
      <c r="S70" s="113"/>
      <c r="T70" s="158"/>
      <c r="U70" s="158"/>
      <c r="V70" s="12"/>
      <c r="W70" s="16"/>
      <c r="X70" s="12"/>
      <c r="Y70" s="12"/>
    </row>
    <row r="71" spans="1:26" s="13" customFormat="1" ht="13.8" x14ac:dyDescent="0.3">
      <c r="A71" s="12"/>
      <c r="B71" s="12"/>
      <c r="C71" s="52"/>
      <c r="D71" s="158"/>
      <c r="E71" s="158"/>
      <c r="F71" s="158"/>
      <c r="G71" s="158"/>
      <c r="H71" s="19"/>
      <c r="I71" s="19"/>
      <c r="J71" s="19"/>
      <c r="K71" s="19"/>
      <c r="L71" s="19"/>
      <c r="M71" s="19"/>
      <c r="N71" s="121"/>
      <c r="O71" s="162"/>
      <c r="P71" s="157"/>
      <c r="Q71" s="157"/>
      <c r="R71" s="157"/>
      <c r="S71" s="113"/>
      <c r="T71" s="158"/>
      <c r="U71" s="158"/>
      <c r="V71" s="12"/>
      <c r="W71" s="16"/>
      <c r="X71" s="12"/>
      <c r="Y71" s="12"/>
    </row>
    <row r="72" spans="1:26" s="13" customFormat="1" ht="13.8" x14ac:dyDescent="0.3">
      <c r="A72" s="12"/>
      <c r="B72" s="12"/>
      <c r="C72" s="52"/>
      <c r="D72" s="158"/>
      <c r="E72" s="158"/>
      <c r="F72" s="158"/>
      <c r="G72" s="158"/>
      <c r="H72" s="19"/>
      <c r="I72" s="19"/>
      <c r="J72" s="19"/>
      <c r="K72" s="19"/>
      <c r="L72" s="19"/>
      <c r="M72" s="19"/>
      <c r="N72" s="121"/>
      <c r="O72" s="162"/>
      <c r="P72" s="157"/>
      <c r="Q72" s="157"/>
      <c r="R72" s="157"/>
      <c r="S72" s="113"/>
      <c r="T72" s="158"/>
      <c r="U72" s="158"/>
      <c r="V72" s="12"/>
      <c r="W72" s="16"/>
      <c r="X72" s="12"/>
      <c r="Y72" s="12"/>
    </row>
    <row r="73" spans="1:26" s="13" customFormat="1" ht="13.8" x14ac:dyDescent="0.3">
      <c r="A73" s="12"/>
      <c r="B73" s="12"/>
      <c r="C73" s="52"/>
      <c r="D73" s="158"/>
      <c r="E73" s="158"/>
      <c r="F73" s="158"/>
      <c r="G73" s="158"/>
      <c r="H73" s="19"/>
      <c r="I73" s="19"/>
      <c r="J73" s="19"/>
      <c r="K73" s="19"/>
      <c r="L73" s="19"/>
      <c r="M73" s="19"/>
      <c r="N73" s="121"/>
      <c r="O73" s="162"/>
      <c r="P73" s="157"/>
      <c r="Q73" s="157"/>
      <c r="R73" s="157"/>
      <c r="S73" s="113"/>
      <c r="T73" s="158"/>
      <c r="U73" s="158"/>
      <c r="V73" s="12"/>
      <c r="W73" s="16"/>
      <c r="X73" s="12"/>
      <c r="Y73" s="12"/>
    </row>
    <row r="74" spans="1:26" s="13" customFormat="1" ht="13.8" x14ac:dyDescent="0.3">
      <c r="A74" s="12"/>
      <c r="B74" s="12"/>
      <c r="C74" s="52"/>
      <c r="D74" s="158"/>
      <c r="E74" s="158"/>
      <c r="F74" s="158"/>
      <c r="G74" s="158"/>
      <c r="H74" s="19"/>
      <c r="I74" s="19"/>
      <c r="J74" s="19"/>
      <c r="K74" s="19"/>
      <c r="L74" s="19"/>
      <c r="M74" s="19"/>
      <c r="N74" s="121"/>
      <c r="O74" s="162"/>
      <c r="P74" s="157"/>
      <c r="Q74" s="157"/>
      <c r="R74" s="157"/>
      <c r="S74" s="113"/>
      <c r="T74" s="158"/>
      <c r="U74" s="158"/>
      <c r="V74" s="12"/>
      <c r="W74" s="16"/>
      <c r="X74" s="12"/>
      <c r="Y74" s="12"/>
    </row>
    <row r="75" spans="1:26" s="13" customFormat="1" ht="13.8" x14ac:dyDescent="0.3">
      <c r="A75" s="12"/>
      <c r="B75" s="12"/>
      <c r="C75" s="52"/>
      <c r="D75" s="158"/>
      <c r="E75" s="158"/>
      <c r="F75" s="158"/>
      <c r="G75" s="158"/>
      <c r="H75" s="19"/>
      <c r="I75" s="19"/>
      <c r="J75" s="19"/>
      <c r="K75" s="19"/>
      <c r="L75" s="19"/>
      <c r="M75" s="19"/>
      <c r="N75" s="121"/>
      <c r="O75" s="162"/>
      <c r="P75" s="157"/>
      <c r="Q75" s="157"/>
      <c r="R75" s="157"/>
      <c r="S75" s="113"/>
      <c r="T75" s="158"/>
      <c r="U75" s="158"/>
      <c r="V75" s="12"/>
      <c r="W75" s="16"/>
      <c r="X75" s="12"/>
      <c r="Y75" s="12"/>
    </row>
    <row r="76" spans="1:26" s="13" customFormat="1" ht="13.8" x14ac:dyDescent="0.3">
      <c r="A76" s="12"/>
      <c r="B76" s="12"/>
      <c r="C76" s="52"/>
      <c r="D76" s="158"/>
      <c r="E76" s="158"/>
      <c r="F76" s="158"/>
      <c r="G76" s="158"/>
      <c r="H76" s="19"/>
      <c r="I76" s="19"/>
      <c r="J76" s="19"/>
      <c r="K76" s="19"/>
      <c r="L76" s="19"/>
      <c r="M76" s="19"/>
      <c r="N76" s="121"/>
      <c r="O76" s="162"/>
      <c r="P76" s="157"/>
      <c r="Q76" s="157"/>
      <c r="R76" s="157"/>
      <c r="S76" s="113"/>
      <c r="T76" s="158"/>
      <c r="U76" s="158"/>
      <c r="V76" s="12"/>
      <c r="W76" s="16"/>
      <c r="X76" s="12"/>
      <c r="Y76" s="12"/>
    </row>
    <row r="77" spans="1:26" s="13" customFormat="1" ht="13.8" x14ac:dyDescent="0.3">
      <c r="A77" s="12"/>
      <c r="B77" s="12"/>
      <c r="C77" s="52"/>
      <c r="D77" s="158"/>
      <c r="E77" s="158"/>
      <c r="F77" s="158"/>
      <c r="G77" s="158"/>
      <c r="H77" s="19"/>
      <c r="I77" s="19"/>
      <c r="J77" s="19"/>
      <c r="K77" s="19"/>
      <c r="L77" s="19"/>
      <c r="M77" s="19"/>
      <c r="N77" s="121"/>
      <c r="O77" s="162"/>
      <c r="P77" s="157"/>
      <c r="Q77" s="157"/>
      <c r="R77" s="157"/>
      <c r="S77" s="113"/>
      <c r="T77" s="158"/>
      <c r="U77" s="158"/>
      <c r="V77" s="12"/>
      <c r="W77" s="16"/>
      <c r="X77" s="12"/>
      <c r="Y77" s="12"/>
    </row>
    <row r="78" spans="1:26" s="13" customFormat="1" ht="13.8" x14ac:dyDescent="0.3">
      <c r="A78" s="12"/>
      <c r="B78" s="12"/>
      <c r="C78" s="52"/>
      <c r="D78" s="158"/>
      <c r="E78" s="158"/>
      <c r="F78" s="158"/>
      <c r="G78" s="158"/>
      <c r="H78" s="19"/>
      <c r="I78" s="19"/>
      <c r="J78" s="19"/>
      <c r="K78" s="19"/>
      <c r="L78" s="19"/>
      <c r="M78" s="19"/>
      <c r="N78" s="121"/>
      <c r="O78" s="162"/>
      <c r="P78" s="157"/>
      <c r="Q78" s="157"/>
      <c r="R78" s="157"/>
      <c r="S78" s="113"/>
      <c r="T78" s="158"/>
      <c r="U78" s="158"/>
      <c r="V78" s="12"/>
      <c r="W78" s="16"/>
      <c r="X78" s="12"/>
      <c r="Y78" s="12"/>
    </row>
    <row r="79" spans="1:26" s="13" customFormat="1" ht="13.8" x14ac:dyDescent="0.3">
      <c r="A79" s="12"/>
      <c r="B79" s="12"/>
      <c r="C79" s="52"/>
      <c r="D79" s="158"/>
      <c r="E79" s="158"/>
      <c r="F79" s="158"/>
      <c r="G79" s="158"/>
      <c r="H79" s="19"/>
      <c r="I79" s="19"/>
      <c r="J79" s="19"/>
      <c r="K79" s="19"/>
      <c r="L79" s="19"/>
      <c r="M79" s="19"/>
      <c r="N79" s="121"/>
      <c r="O79" s="162"/>
      <c r="P79" s="157"/>
      <c r="Q79" s="157"/>
      <c r="R79" s="157"/>
      <c r="S79" s="113"/>
      <c r="T79" s="158"/>
      <c r="U79" s="158"/>
      <c r="V79" s="12"/>
      <c r="W79" s="16"/>
      <c r="X79" s="12"/>
      <c r="Y79" s="12"/>
    </row>
    <row r="80" spans="1:26" s="13" customFormat="1" x14ac:dyDescent="0.3">
      <c r="A80" s="12"/>
      <c r="B80" s="12"/>
      <c r="C80" s="52"/>
      <c r="D80" s="158"/>
      <c r="E80" s="158"/>
      <c r="F80" s="158"/>
      <c r="G80" s="158"/>
      <c r="H80" s="20"/>
      <c r="I80" s="20"/>
      <c r="J80" s="20"/>
      <c r="K80" s="20"/>
      <c r="L80" s="20"/>
      <c r="M80" s="20"/>
      <c r="N80" s="122"/>
      <c r="O80" s="20"/>
      <c r="P80" s="157"/>
      <c r="Q80" s="157"/>
      <c r="R80" s="157"/>
      <c r="S80" s="113"/>
      <c r="T80" s="158"/>
      <c r="U80" s="158"/>
      <c r="V80" s="12"/>
      <c r="W80" s="16"/>
      <c r="X80" s="12"/>
      <c r="Y80" s="12"/>
      <c r="Z80" s="18"/>
    </row>
    <row r="81" spans="1:26" s="13" customFormat="1" x14ac:dyDescent="0.3">
      <c r="A81" s="12"/>
      <c r="B81" s="12"/>
      <c r="C81" s="52"/>
      <c r="D81" s="158"/>
      <c r="E81" s="158"/>
      <c r="F81" s="158"/>
      <c r="G81" s="158"/>
      <c r="H81" s="20"/>
      <c r="I81" s="20"/>
      <c r="J81" s="20"/>
      <c r="K81" s="20"/>
      <c r="L81" s="20"/>
      <c r="M81" s="20"/>
      <c r="N81" s="122"/>
      <c r="O81" s="20"/>
      <c r="P81" s="157"/>
      <c r="Q81" s="157"/>
      <c r="R81" s="157"/>
      <c r="S81" s="113"/>
      <c r="T81" s="158"/>
      <c r="U81" s="158"/>
      <c r="V81" s="12"/>
      <c r="W81" s="16"/>
      <c r="X81" s="12"/>
      <c r="Y81" s="12"/>
      <c r="Z81" s="18"/>
    </row>
    <row r="82" spans="1:26" s="13" customFormat="1" x14ac:dyDescent="0.3">
      <c r="A82" s="12"/>
      <c r="B82" s="12"/>
      <c r="C82" s="52"/>
      <c r="D82" s="158"/>
      <c r="E82" s="158"/>
      <c r="F82" s="158"/>
      <c r="G82" s="158"/>
      <c r="H82" s="20"/>
      <c r="I82" s="20"/>
      <c r="J82" s="20"/>
      <c r="K82" s="20"/>
      <c r="L82" s="20"/>
      <c r="M82" s="20"/>
      <c r="N82" s="122"/>
      <c r="O82" s="20"/>
      <c r="P82" s="157"/>
      <c r="Q82" s="157"/>
      <c r="R82" s="157"/>
      <c r="S82" s="113"/>
      <c r="T82" s="158"/>
      <c r="U82" s="158"/>
      <c r="V82" s="12"/>
      <c r="W82" s="16"/>
      <c r="X82" s="12"/>
      <c r="Y82" s="12"/>
      <c r="Z82" s="18"/>
    </row>
    <row r="83" spans="1:26" s="13" customFormat="1" x14ac:dyDescent="0.3">
      <c r="A83" s="12"/>
      <c r="B83" s="12"/>
      <c r="C83" s="52"/>
      <c r="D83" s="158"/>
      <c r="E83" s="158"/>
      <c r="F83" s="158"/>
      <c r="G83" s="158"/>
      <c r="H83" s="20"/>
      <c r="I83" s="20"/>
      <c r="J83" s="20"/>
      <c r="K83" s="20"/>
      <c r="L83" s="20"/>
      <c r="M83" s="20"/>
      <c r="N83" s="122"/>
      <c r="O83" s="20"/>
      <c r="P83" s="157"/>
      <c r="Q83" s="157"/>
      <c r="R83" s="157"/>
      <c r="S83" s="113"/>
      <c r="T83" s="158"/>
      <c r="U83" s="158"/>
      <c r="V83" s="12"/>
      <c r="W83" s="16"/>
      <c r="X83" s="12"/>
      <c r="Y83" s="12"/>
      <c r="Z83" s="18"/>
    </row>
    <row r="84" spans="1:26" s="13" customFormat="1" x14ac:dyDescent="0.3">
      <c r="A84" s="12"/>
      <c r="B84" s="12"/>
      <c r="C84" s="52"/>
      <c r="D84" s="158"/>
      <c r="E84" s="158"/>
      <c r="F84" s="158"/>
      <c r="G84" s="158"/>
      <c r="H84" s="20"/>
      <c r="I84" s="20"/>
      <c r="J84" s="20"/>
      <c r="K84" s="20"/>
      <c r="L84" s="20"/>
      <c r="M84" s="20"/>
      <c r="N84" s="122"/>
      <c r="O84" s="20"/>
      <c r="P84" s="157"/>
      <c r="Q84" s="157"/>
      <c r="R84" s="157"/>
      <c r="S84" s="113"/>
      <c r="T84" s="158"/>
      <c r="U84" s="158"/>
      <c r="V84" s="12"/>
      <c r="W84" s="16"/>
      <c r="X84" s="12"/>
      <c r="Y84" s="12"/>
      <c r="Z84" s="18"/>
    </row>
    <row r="85" spans="1:26" s="13" customFormat="1" x14ac:dyDescent="0.3">
      <c r="A85" s="12"/>
      <c r="B85" s="12"/>
      <c r="C85" s="52"/>
      <c r="D85" s="158"/>
      <c r="E85" s="158"/>
      <c r="F85" s="158"/>
      <c r="G85" s="158"/>
      <c r="H85" s="20"/>
      <c r="I85" s="20"/>
      <c r="J85" s="20"/>
      <c r="K85" s="20"/>
      <c r="L85" s="20"/>
      <c r="M85" s="20"/>
      <c r="N85" s="122"/>
      <c r="O85" s="20"/>
      <c r="P85" s="157"/>
      <c r="Q85" s="157"/>
      <c r="R85" s="157"/>
      <c r="S85" s="113"/>
      <c r="T85" s="158"/>
      <c r="U85" s="158"/>
      <c r="V85" s="12"/>
      <c r="W85" s="16"/>
      <c r="X85" s="12"/>
      <c r="Y85" s="12"/>
      <c r="Z85" s="18"/>
    </row>
    <row r="86" spans="1:26" s="13" customFormat="1" x14ac:dyDescent="0.3">
      <c r="A86" s="12"/>
      <c r="B86" s="12"/>
      <c r="C86" s="52"/>
      <c r="D86" s="158"/>
      <c r="E86" s="158"/>
      <c r="F86" s="158"/>
      <c r="G86" s="158"/>
      <c r="H86" s="20"/>
      <c r="I86" s="20"/>
      <c r="J86" s="20"/>
      <c r="K86" s="20"/>
      <c r="L86" s="20"/>
      <c r="M86" s="20"/>
      <c r="N86" s="122"/>
      <c r="O86" s="20"/>
      <c r="P86" s="157"/>
      <c r="Q86" s="157"/>
      <c r="R86" s="157"/>
      <c r="S86" s="113"/>
      <c r="T86" s="158"/>
      <c r="U86" s="158"/>
      <c r="V86" s="12"/>
      <c r="W86" s="16"/>
      <c r="X86" s="12"/>
      <c r="Y86" s="12"/>
      <c r="Z86" s="18"/>
    </row>
    <row r="87" spans="1:26" s="13" customFormat="1" x14ac:dyDescent="0.3">
      <c r="A87" s="12"/>
      <c r="B87" s="12"/>
      <c r="C87" s="52"/>
      <c r="D87" s="158"/>
      <c r="E87" s="158"/>
      <c r="F87" s="158"/>
      <c r="G87" s="158"/>
      <c r="H87" s="20"/>
      <c r="I87" s="20"/>
      <c r="J87" s="20"/>
      <c r="K87" s="20"/>
      <c r="L87" s="20"/>
      <c r="M87" s="20"/>
      <c r="N87" s="122"/>
      <c r="O87" s="20"/>
      <c r="P87" s="157"/>
      <c r="Q87" s="157"/>
      <c r="R87" s="157"/>
      <c r="S87" s="113"/>
      <c r="T87" s="158"/>
      <c r="U87" s="158"/>
      <c r="V87" s="12"/>
      <c r="W87" s="16"/>
      <c r="X87" s="12"/>
      <c r="Y87" s="12"/>
      <c r="Z87" s="18"/>
    </row>
    <row r="88" spans="1:26" s="13" customFormat="1" x14ac:dyDescent="0.3">
      <c r="A88" s="12"/>
      <c r="B88" s="12"/>
      <c r="C88" s="52"/>
      <c r="D88" s="158"/>
      <c r="E88" s="158"/>
      <c r="F88" s="158"/>
      <c r="G88" s="158"/>
      <c r="H88" s="20"/>
      <c r="I88" s="20"/>
      <c r="J88" s="20"/>
      <c r="K88" s="20"/>
      <c r="L88" s="20"/>
      <c r="M88" s="20"/>
      <c r="N88" s="122"/>
      <c r="O88" s="20"/>
      <c r="P88" s="157"/>
      <c r="Q88" s="157"/>
      <c r="R88" s="157"/>
      <c r="S88" s="113"/>
      <c r="T88" s="158"/>
      <c r="U88" s="158"/>
      <c r="V88" s="12"/>
      <c r="W88" s="16"/>
      <c r="X88" s="12"/>
      <c r="Y88" s="12"/>
      <c r="Z88" s="18"/>
    </row>
    <row r="89" spans="1:26" s="13" customFormat="1" x14ac:dyDescent="0.3">
      <c r="A89" s="12"/>
      <c r="B89" s="12"/>
      <c r="C89" s="52"/>
      <c r="D89" s="158"/>
      <c r="E89" s="158"/>
      <c r="F89" s="158"/>
      <c r="G89" s="158"/>
      <c r="H89" s="20"/>
      <c r="I89" s="20"/>
      <c r="J89" s="20"/>
      <c r="K89" s="20"/>
      <c r="L89" s="20"/>
      <c r="M89" s="20"/>
      <c r="N89" s="122"/>
      <c r="O89" s="20"/>
      <c r="P89" s="157"/>
      <c r="Q89" s="157"/>
      <c r="R89" s="157"/>
      <c r="S89" s="113"/>
      <c r="T89" s="158"/>
      <c r="U89" s="158"/>
      <c r="V89" s="12"/>
      <c r="W89" s="16"/>
      <c r="X89" s="12"/>
      <c r="Y89" s="12"/>
      <c r="Z89" s="18"/>
    </row>
    <row r="90" spans="1:26" s="13" customFormat="1" x14ac:dyDescent="0.3">
      <c r="A90" s="12"/>
      <c r="B90" s="12"/>
      <c r="C90" s="52"/>
      <c r="D90" s="158"/>
      <c r="E90" s="158"/>
      <c r="F90" s="158"/>
      <c r="G90" s="158"/>
      <c r="H90" s="20"/>
      <c r="I90" s="20"/>
      <c r="J90" s="20"/>
      <c r="K90" s="20"/>
      <c r="L90" s="20"/>
      <c r="M90" s="20"/>
      <c r="N90" s="122"/>
      <c r="O90" s="20"/>
      <c r="P90" s="157"/>
      <c r="Q90" s="157"/>
      <c r="R90" s="157"/>
      <c r="S90" s="113"/>
      <c r="T90" s="158"/>
      <c r="U90" s="158"/>
      <c r="V90" s="12"/>
      <c r="W90" s="16"/>
      <c r="X90" s="12"/>
      <c r="Y90" s="12"/>
      <c r="Z90" s="18"/>
    </row>
    <row r="91" spans="1:26" s="13" customFormat="1" x14ac:dyDescent="0.3">
      <c r="A91" s="12"/>
      <c r="B91" s="12"/>
      <c r="C91" s="52"/>
      <c r="D91" s="158"/>
      <c r="E91" s="158"/>
      <c r="F91" s="158"/>
      <c r="G91" s="158"/>
      <c r="H91" s="20"/>
      <c r="I91" s="20"/>
      <c r="J91" s="20"/>
      <c r="K91" s="20"/>
      <c r="L91" s="20"/>
      <c r="M91" s="20"/>
      <c r="N91" s="122"/>
      <c r="O91" s="20"/>
      <c r="P91" s="157"/>
      <c r="Q91" s="157"/>
      <c r="R91" s="157"/>
      <c r="S91" s="113"/>
      <c r="T91" s="158"/>
      <c r="U91" s="158"/>
      <c r="V91" s="12"/>
      <c r="W91" s="16"/>
      <c r="X91" s="12"/>
      <c r="Y91" s="12"/>
      <c r="Z91" s="18"/>
    </row>
    <row r="92" spans="1:26" s="13" customFormat="1" x14ac:dyDescent="0.3">
      <c r="A92" s="12"/>
      <c r="B92" s="12"/>
      <c r="C92" s="52"/>
      <c r="D92" s="158"/>
      <c r="E92" s="158"/>
      <c r="F92" s="158"/>
      <c r="G92" s="158"/>
      <c r="H92" s="20"/>
      <c r="I92" s="20"/>
      <c r="J92" s="20"/>
      <c r="K92" s="20"/>
      <c r="L92" s="20"/>
      <c r="M92" s="20"/>
      <c r="N92" s="122"/>
      <c r="O92" s="20"/>
      <c r="P92" s="157"/>
      <c r="Q92" s="157"/>
      <c r="R92" s="157"/>
      <c r="S92" s="113"/>
      <c r="T92" s="158"/>
      <c r="U92" s="158"/>
      <c r="V92" s="12"/>
      <c r="W92" s="16"/>
      <c r="X92" s="12"/>
      <c r="Y92" s="12"/>
      <c r="Z92" s="18"/>
    </row>
    <row r="93" spans="1:26" s="13" customFormat="1" x14ac:dyDescent="0.3">
      <c r="A93" s="12"/>
      <c r="B93" s="12"/>
      <c r="C93" s="52"/>
      <c r="D93" s="158"/>
      <c r="E93" s="158"/>
      <c r="F93" s="158"/>
      <c r="G93" s="158"/>
      <c r="H93" s="20"/>
      <c r="I93" s="20"/>
      <c r="J93" s="20"/>
      <c r="K93" s="20"/>
      <c r="L93" s="20"/>
      <c r="M93" s="20"/>
      <c r="N93" s="122"/>
      <c r="O93" s="20"/>
      <c r="P93" s="157"/>
      <c r="Q93" s="157"/>
      <c r="R93" s="157"/>
      <c r="S93" s="113"/>
      <c r="T93" s="158"/>
      <c r="U93" s="158"/>
      <c r="V93" s="12"/>
      <c r="W93" s="16"/>
      <c r="X93" s="12"/>
      <c r="Y93" s="12"/>
      <c r="Z93" s="18"/>
    </row>
    <row r="94" spans="1:26" s="13" customFormat="1" x14ac:dyDescent="0.3">
      <c r="A94" s="12"/>
      <c r="B94" s="12"/>
      <c r="C94" s="52"/>
      <c r="D94" s="158"/>
      <c r="E94" s="158"/>
      <c r="F94" s="158"/>
      <c r="G94" s="158"/>
      <c r="H94" s="20"/>
      <c r="I94" s="20"/>
      <c r="J94" s="20"/>
      <c r="K94" s="20"/>
      <c r="L94" s="20"/>
      <c r="M94" s="20"/>
      <c r="N94" s="122"/>
      <c r="O94" s="20"/>
      <c r="P94" s="157"/>
      <c r="Q94" s="157"/>
      <c r="R94" s="157"/>
      <c r="S94" s="113"/>
      <c r="T94" s="158"/>
      <c r="U94" s="158"/>
      <c r="V94" s="12"/>
      <c r="W94" s="16"/>
      <c r="X94" s="12"/>
      <c r="Y94" s="12"/>
      <c r="Z94" s="18"/>
    </row>
    <row r="95" spans="1:26" s="13" customFormat="1" x14ac:dyDescent="0.3">
      <c r="A95" s="12"/>
      <c r="B95" s="12"/>
      <c r="C95" s="52"/>
      <c r="D95" s="158"/>
      <c r="E95" s="158"/>
      <c r="F95" s="158"/>
      <c r="G95" s="158"/>
      <c r="H95" s="20"/>
      <c r="I95" s="20"/>
      <c r="J95" s="20"/>
      <c r="K95" s="20"/>
      <c r="L95" s="20"/>
      <c r="M95" s="20"/>
      <c r="N95" s="122"/>
      <c r="O95" s="20"/>
      <c r="P95" s="157"/>
      <c r="Q95" s="157"/>
      <c r="R95" s="157"/>
      <c r="S95" s="113"/>
      <c r="T95" s="158"/>
      <c r="U95" s="158"/>
      <c r="V95" s="12"/>
      <c r="W95" s="16"/>
      <c r="X95" s="12"/>
      <c r="Y95" s="12"/>
      <c r="Z95" s="18"/>
    </row>
    <row r="96" spans="1:26" s="13" customFormat="1" x14ac:dyDescent="0.3">
      <c r="A96" s="12"/>
      <c r="B96" s="12"/>
      <c r="C96" s="52"/>
      <c r="D96" s="158"/>
      <c r="E96" s="158"/>
      <c r="F96" s="158"/>
      <c r="G96" s="158"/>
      <c r="H96" s="20"/>
      <c r="I96" s="20"/>
      <c r="J96" s="20"/>
      <c r="K96" s="20"/>
      <c r="L96" s="20"/>
      <c r="M96" s="20"/>
      <c r="N96" s="122"/>
      <c r="O96" s="20"/>
      <c r="P96" s="157"/>
      <c r="Q96" s="157"/>
      <c r="R96" s="157"/>
      <c r="S96" s="113"/>
      <c r="T96" s="158"/>
      <c r="U96" s="158"/>
      <c r="V96" s="12"/>
      <c r="W96" s="16"/>
      <c r="X96" s="12"/>
      <c r="Y96" s="12"/>
      <c r="Z96" s="18"/>
    </row>
    <row r="97" spans="1:26" s="13" customFormat="1" x14ac:dyDescent="0.3">
      <c r="A97" s="12"/>
      <c r="B97" s="12"/>
      <c r="C97" s="52"/>
      <c r="D97" s="158"/>
      <c r="E97" s="158"/>
      <c r="F97" s="158"/>
      <c r="G97" s="158"/>
      <c r="H97" s="20"/>
      <c r="I97" s="20"/>
      <c r="J97" s="20"/>
      <c r="K97" s="20"/>
      <c r="L97" s="20"/>
      <c r="M97" s="20"/>
      <c r="N97" s="122"/>
      <c r="O97" s="20"/>
      <c r="P97" s="157"/>
      <c r="Q97" s="157"/>
      <c r="R97" s="157"/>
      <c r="S97" s="113"/>
      <c r="T97" s="158"/>
      <c r="U97" s="158"/>
      <c r="V97" s="12"/>
      <c r="W97" s="16"/>
      <c r="X97" s="12"/>
      <c r="Y97" s="12"/>
      <c r="Z97" s="18"/>
    </row>
    <row r="98" spans="1:26" s="13" customFormat="1" x14ac:dyDescent="0.3">
      <c r="A98" s="12"/>
      <c r="B98" s="12"/>
      <c r="C98" s="52"/>
      <c r="D98" s="158"/>
      <c r="E98" s="158"/>
      <c r="F98" s="158"/>
      <c r="G98" s="158"/>
      <c r="H98" s="20"/>
      <c r="I98" s="20"/>
      <c r="J98" s="20"/>
      <c r="K98" s="20"/>
      <c r="L98" s="20"/>
      <c r="M98" s="20"/>
      <c r="N98" s="122"/>
      <c r="O98" s="20"/>
      <c r="P98" s="157"/>
      <c r="Q98" s="157"/>
      <c r="R98" s="157"/>
      <c r="S98" s="113"/>
      <c r="T98" s="158"/>
      <c r="U98" s="158"/>
      <c r="V98" s="12"/>
      <c r="W98" s="16"/>
      <c r="X98" s="12"/>
      <c r="Y98" s="12"/>
      <c r="Z98" s="18"/>
    </row>
    <row r="99" spans="1:26" s="13" customFormat="1" x14ac:dyDescent="0.3">
      <c r="A99" s="12"/>
      <c r="B99" s="12"/>
      <c r="C99" s="52"/>
      <c r="D99" s="158"/>
      <c r="E99" s="158"/>
      <c r="F99" s="158"/>
      <c r="G99" s="158"/>
      <c r="H99" s="20"/>
      <c r="I99" s="20"/>
      <c r="J99" s="20"/>
      <c r="K99" s="20"/>
      <c r="L99" s="20"/>
      <c r="M99" s="20"/>
      <c r="N99" s="122"/>
      <c r="O99" s="20"/>
      <c r="P99" s="157"/>
      <c r="Q99" s="157"/>
      <c r="R99" s="157"/>
      <c r="S99" s="113"/>
      <c r="T99" s="158"/>
      <c r="U99" s="158"/>
      <c r="V99" s="12"/>
      <c r="W99" s="16"/>
      <c r="X99" s="12"/>
      <c r="Y99" s="12"/>
      <c r="Z99" s="18"/>
    </row>
    <row r="100" spans="1:26" s="13" customFormat="1" x14ac:dyDescent="0.3">
      <c r="A100" s="12"/>
      <c r="B100" s="12"/>
      <c r="C100" s="52"/>
      <c r="D100" s="158"/>
      <c r="E100" s="158"/>
      <c r="F100" s="158"/>
      <c r="G100" s="158"/>
      <c r="H100" s="20"/>
      <c r="I100" s="20"/>
      <c r="J100" s="20"/>
      <c r="K100" s="20"/>
      <c r="L100" s="20"/>
      <c r="M100" s="20"/>
      <c r="N100" s="122"/>
      <c r="O100" s="20"/>
      <c r="P100" s="157"/>
      <c r="Q100" s="157"/>
      <c r="R100" s="157"/>
      <c r="S100" s="113"/>
      <c r="T100" s="158"/>
      <c r="U100" s="158"/>
      <c r="V100" s="12"/>
      <c r="W100" s="16"/>
      <c r="X100" s="12"/>
      <c r="Y100" s="12"/>
      <c r="Z100" s="18"/>
    </row>
    <row r="101" spans="1:26" s="13" customFormat="1" x14ac:dyDescent="0.3">
      <c r="A101" s="12"/>
      <c r="B101" s="12"/>
      <c r="C101" s="52"/>
      <c r="D101" s="158"/>
      <c r="E101" s="158"/>
      <c r="F101" s="158"/>
      <c r="G101" s="158"/>
      <c r="H101" s="20"/>
      <c r="I101" s="20"/>
      <c r="J101" s="20"/>
      <c r="K101" s="20"/>
      <c r="L101" s="20"/>
      <c r="M101" s="20"/>
      <c r="N101" s="122"/>
      <c r="O101" s="20"/>
      <c r="P101" s="157"/>
      <c r="Q101" s="157"/>
      <c r="R101" s="157"/>
      <c r="S101" s="113"/>
      <c r="T101" s="158"/>
      <c r="U101" s="158"/>
      <c r="V101" s="12"/>
      <c r="W101" s="16"/>
      <c r="X101" s="12"/>
      <c r="Y101" s="12"/>
      <c r="Z101" s="18"/>
    </row>
    <row r="102" spans="1:26" s="13" customFormat="1" x14ac:dyDescent="0.3">
      <c r="A102" s="12"/>
      <c r="B102" s="12"/>
      <c r="C102" s="52"/>
      <c r="D102" s="158"/>
      <c r="E102" s="158"/>
      <c r="F102" s="158"/>
      <c r="G102" s="158"/>
      <c r="H102" s="20"/>
      <c r="I102" s="20"/>
      <c r="J102" s="20"/>
      <c r="K102" s="20"/>
      <c r="L102" s="20"/>
      <c r="M102" s="20"/>
      <c r="N102" s="122"/>
      <c r="O102" s="20"/>
      <c r="P102" s="157"/>
      <c r="Q102" s="157"/>
      <c r="R102" s="157"/>
      <c r="S102" s="113"/>
      <c r="T102" s="158"/>
      <c r="U102" s="158"/>
      <c r="V102" s="12"/>
      <c r="W102" s="16"/>
      <c r="X102" s="12"/>
      <c r="Y102" s="12"/>
      <c r="Z102" s="18"/>
    </row>
    <row r="103" spans="1:26" s="13" customFormat="1" x14ac:dyDescent="0.3">
      <c r="A103" s="12"/>
      <c r="B103" s="12"/>
      <c r="C103" s="52"/>
      <c r="D103" s="158"/>
      <c r="E103" s="158"/>
      <c r="F103" s="158"/>
      <c r="G103" s="158"/>
      <c r="H103" s="20"/>
      <c r="I103" s="20"/>
      <c r="J103" s="20"/>
      <c r="K103" s="20"/>
      <c r="L103" s="20"/>
      <c r="M103" s="20"/>
      <c r="N103" s="122"/>
      <c r="O103" s="20"/>
      <c r="P103" s="157"/>
      <c r="Q103" s="157"/>
      <c r="R103" s="157"/>
      <c r="S103" s="113"/>
      <c r="T103" s="158"/>
      <c r="U103" s="158"/>
      <c r="V103" s="12"/>
      <c r="W103" s="16"/>
      <c r="X103" s="12"/>
      <c r="Y103" s="12"/>
      <c r="Z103" s="18"/>
    </row>
    <row r="104" spans="1:26" s="13" customFormat="1" x14ac:dyDescent="0.3">
      <c r="A104" s="12"/>
      <c r="B104" s="12"/>
      <c r="C104" s="52"/>
      <c r="D104" s="158"/>
      <c r="E104" s="158"/>
      <c r="F104" s="158"/>
      <c r="G104" s="158"/>
      <c r="H104" s="20"/>
      <c r="I104" s="20"/>
      <c r="J104" s="20"/>
      <c r="K104" s="20"/>
      <c r="L104" s="20"/>
      <c r="M104" s="20"/>
      <c r="N104" s="122"/>
      <c r="O104" s="20"/>
      <c r="P104" s="157"/>
      <c r="Q104" s="157"/>
      <c r="R104" s="157"/>
      <c r="S104" s="113"/>
      <c r="T104" s="158"/>
      <c r="U104" s="158"/>
      <c r="V104" s="12"/>
      <c r="W104" s="16"/>
      <c r="X104" s="12"/>
      <c r="Y104" s="12"/>
      <c r="Z104" s="18"/>
    </row>
    <row r="105" spans="1:26" s="13" customFormat="1" x14ac:dyDescent="0.3">
      <c r="A105" s="12"/>
      <c r="B105" s="12"/>
      <c r="C105" s="52"/>
      <c r="D105" s="158"/>
      <c r="E105" s="158"/>
      <c r="F105" s="158"/>
      <c r="G105" s="158"/>
      <c r="H105" s="20"/>
      <c r="I105" s="20"/>
      <c r="J105" s="20"/>
      <c r="K105" s="20"/>
      <c r="L105" s="20"/>
      <c r="M105" s="20"/>
      <c r="N105" s="122"/>
      <c r="O105" s="20"/>
      <c r="P105" s="157"/>
      <c r="Q105" s="157"/>
      <c r="R105" s="157"/>
      <c r="S105" s="113"/>
      <c r="T105" s="158"/>
      <c r="U105" s="158"/>
      <c r="V105" s="12"/>
      <c r="W105" s="16"/>
      <c r="X105" s="12"/>
      <c r="Y105" s="12"/>
      <c r="Z105" s="18"/>
    </row>
    <row r="106" spans="1:26" s="13" customFormat="1" x14ac:dyDescent="0.3">
      <c r="A106" s="12"/>
      <c r="B106" s="12"/>
      <c r="C106" s="52"/>
      <c r="D106" s="158"/>
      <c r="E106" s="158"/>
      <c r="F106" s="158"/>
      <c r="G106" s="158"/>
      <c r="H106" s="20"/>
      <c r="I106" s="20"/>
      <c r="J106" s="20"/>
      <c r="K106" s="20"/>
      <c r="L106" s="20"/>
      <c r="M106" s="20"/>
      <c r="N106" s="122"/>
      <c r="O106" s="20"/>
      <c r="P106" s="157"/>
      <c r="Q106" s="157"/>
      <c r="R106" s="157"/>
      <c r="S106" s="113"/>
      <c r="T106" s="158"/>
      <c r="U106" s="158"/>
      <c r="V106" s="12"/>
      <c r="W106" s="16"/>
      <c r="X106" s="12"/>
      <c r="Y106" s="12"/>
      <c r="Z106" s="18"/>
    </row>
    <row r="107" spans="1:26" s="13" customFormat="1" x14ac:dyDescent="0.3">
      <c r="A107" s="12"/>
      <c r="B107" s="12"/>
      <c r="C107" s="52"/>
      <c r="D107" s="158"/>
      <c r="E107" s="158"/>
      <c r="F107" s="158"/>
      <c r="G107" s="158"/>
      <c r="H107" s="20"/>
      <c r="I107" s="20"/>
      <c r="J107" s="20"/>
      <c r="K107" s="20"/>
      <c r="L107" s="20"/>
      <c r="M107" s="20"/>
      <c r="N107" s="122"/>
      <c r="O107" s="20"/>
      <c r="P107" s="157"/>
      <c r="Q107" s="157"/>
      <c r="R107" s="157"/>
      <c r="S107" s="113"/>
      <c r="T107" s="158"/>
      <c r="U107" s="158"/>
      <c r="V107" s="12"/>
      <c r="W107" s="16"/>
      <c r="X107" s="12"/>
      <c r="Y107" s="12"/>
      <c r="Z107" s="18"/>
    </row>
    <row r="108" spans="1:26" s="13" customFormat="1" x14ac:dyDescent="0.3">
      <c r="A108" s="12"/>
      <c r="B108" s="12"/>
      <c r="C108" s="52"/>
      <c r="D108" s="158"/>
      <c r="E108" s="158"/>
      <c r="F108" s="158"/>
      <c r="G108" s="158"/>
      <c r="H108" s="20"/>
      <c r="I108" s="20"/>
      <c r="J108" s="20"/>
      <c r="K108" s="20"/>
      <c r="L108" s="20"/>
      <c r="M108" s="20"/>
      <c r="N108" s="122"/>
      <c r="O108" s="20"/>
      <c r="P108" s="157"/>
      <c r="Q108" s="157"/>
      <c r="R108" s="157"/>
      <c r="S108" s="113"/>
      <c r="T108" s="158"/>
      <c r="U108" s="158"/>
      <c r="V108" s="12"/>
      <c r="W108" s="16"/>
      <c r="X108" s="12"/>
      <c r="Y108" s="12"/>
      <c r="Z108" s="18"/>
    </row>
    <row r="109" spans="1:26" s="13" customFormat="1" x14ac:dyDescent="0.3">
      <c r="A109" s="12"/>
      <c r="B109" s="12"/>
      <c r="C109" s="52"/>
      <c r="D109" s="158"/>
      <c r="E109" s="158"/>
      <c r="F109" s="158"/>
      <c r="G109" s="158"/>
      <c r="H109" s="20"/>
      <c r="I109" s="20"/>
      <c r="J109" s="20"/>
      <c r="K109" s="20"/>
      <c r="L109" s="20"/>
      <c r="M109" s="20"/>
      <c r="N109" s="122"/>
      <c r="O109" s="20"/>
      <c r="P109" s="157"/>
      <c r="Q109" s="157"/>
      <c r="R109" s="157"/>
      <c r="S109" s="113"/>
      <c r="T109" s="158"/>
      <c r="U109" s="158"/>
      <c r="V109" s="12"/>
      <c r="W109" s="16"/>
      <c r="X109" s="12"/>
      <c r="Y109" s="12"/>
      <c r="Z109" s="18"/>
    </row>
    <row r="110" spans="1:26" s="13" customFormat="1" x14ac:dyDescent="0.3">
      <c r="A110" s="12"/>
      <c r="B110" s="12"/>
      <c r="C110" s="52"/>
      <c r="D110" s="158"/>
      <c r="E110" s="158"/>
      <c r="F110" s="158"/>
      <c r="G110" s="158"/>
      <c r="H110" s="20"/>
      <c r="I110" s="20"/>
      <c r="J110" s="20"/>
      <c r="K110" s="20"/>
      <c r="L110" s="20"/>
      <c r="M110" s="20"/>
      <c r="N110" s="122"/>
      <c r="O110" s="20"/>
      <c r="P110" s="157"/>
      <c r="Q110" s="157"/>
      <c r="R110" s="157"/>
      <c r="S110" s="113"/>
      <c r="T110" s="158"/>
      <c r="U110" s="158"/>
      <c r="V110" s="12"/>
      <c r="W110" s="16"/>
      <c r="X110" s="12"/>
      <c r="Y110" s="12"/>
      <c r="Z110" s="18"/>
    </row>
    <row r="111" spans="1:26" s="13" customFormat="1" x14ac:dyDescent="0.3">
      <c r="A111" s="12"/>
      <c r="B111" s="12"/>
      <c r="C111" s="52"/>
      <c r="D111" s="158"/>
      <c r="E111" s="158"/>
      <c r="F111" s="158"/>
      <c r="G111" s="158"/>
      <c r="H111" s="20"/>
      <c r="I111" s="20"/>
      <c r="J111" s="20"/>
      <c r="K111" s="20"/>
      <c r="L111" s="20"/>
      <c r="M111" s="20"/>
      <c r="N111" s="122"/>
      <c r="O111" s="20"/>
      <c r="P111" s="157"/>
      <c r="Q111" s="157"/>
      <c r="R111" s="157"/>
      <c r="S111" s="113"/>
      <c r="T111" s="158"/>
      <c r="U111" s="158"/>
      <c r="V111" s="12"/>
      <c r="W111" s="16"/>
      <c r="X111" s="12"/>
      <c r="Y111" s="12"/>
      <c r="Z111" s="18"/>
    </row>
    <row r="112" spans="1:26" s="13" customFormat="1" x14ac:dyDescent="0.3">
      <c r="A112" s="12"/>
      <c r="B112" s="12"/>
      <c r="C112" s="52"/>
      <c r="D112" s="158"/>
      <c r="E112" s="158"/>
      <c r="F112" s="158"/>
      <c r="G112" s="158"/>
      <c r="H112" s="20"/>
      <c r="I112" s="20"/>
      <c r="J112" s="20"/>
      <c r="K112" s="20"/>
      <c r="L112" s="20"/>
      <c r="M112" s="20"/>
      <c r="N112" s="122"/>
      <c r="O112" s="20"/>
      <c r="P112" s="157"/>
      <c r="Q112" s="157"/>
      <c r="R112" s="157"/>
      <c r="S112" s="113"/>
      <c r="T112" s="158"/>
      <c r="U112" s="158"/>
      <c r="V112" s="12"/>
      <c r="W112" s="16"/>
      <c r="X112" s="12"/>
      <c r="Y112" s="12"/>
      <c r="Z112" s="18"/>
    </row>
    <row r="113" spans="1:26" s="13" customFormat="1" x14ac:dyDescent="0.3">
      <c r="A113" s="12"/>
      <c r="B113" s="12"/>
      <c r="C113" s="52"/>
      <c r="D113" s="158"/>
      <c r="E113" s="158"/>
      <c r="F113" s="158"/>
      <c r="G113" s="158"/>
      <c r="H113" s="20"/>
      <c r="I113" s="20"/>
      <c r="J113" s="20"/>
      <c r="K113" s="20"/>
      <c r="L113" s="20"/>
      <c r="M113" s="20"/>
      <c r="N113" s="122"/>
      <c r="O113" s="20"/>
      <c r="P113" s="157"/>
      <c r="Q113" s="157"/>
      <c r="R113" s="157"/>
      <c r="S113" s="113"/>
      <c r="T113" s="158"/>
      <c r="U113" s="158"/>
      <c r="V113" s="12"/>
      <c r="W113" s="16"/>
      <c r="X113" s="12"/>
      <c r="Y113" s="12"/>
      <c r="Z113" s="18"/>
    </row>
    <row r="114" spans="1:26" s="13" customFormat="1" x14ac:dyDescent="0.3">
      <c r="A114" s="12"/>
      <c r="B114" s="12"/>
      <c r="D114" s="12"/>
      <c r="E114" s="12"/>
      <c r="F114" s="12"/>
      <c r="G114" s="12"/>
      <c r="H114" s="17"/>
      <c r="I114" s="17"/>
      <c r="J114" s="17"/>
      <c r="K114" s="20"/>
      <c r="L114" s="20"/>
      <c r="M114" s="20"/>
      <c r="N114" s="122"/>
      <c r="O114" s="17"/>
      <c r="P114" s="15"/>
      <c r="Q114" s="15"/>
      <c r="R114" s="15"/>
      <c r="S114" s="16"/>
      <c r="T114" s="12"/>
      <c r="U114" s="12"/>
      <c r="V114" s="12"/>
      <c r="W114" s="16"/>
      <c r="X114" s="12"/>
      <c r="Y114" s="12"/>
      <c r="Z114" s="18"/>
    </row>
    <row r="115" spans="1:26" s="13" customFormat="1" x14ac:dyDescent="0.3">
      <c r="A115" s="12"/>
      <c r="B115" s="12"/>
      <c r="D115" s="12"/>
      <c r="E115" s="12"/>
      <c r="F115" s="12"/>
      <c r="G115" s="12"/>
      <c r="H115" s="17"/>
      <c r="I115" s="17"/>
      <c r="J115" s="17"/>
      <c r="K115" s="20"/>
      <c r="L115" s="20"/>
      <c r="M115" s="20"/>
      <c r="N115" s="122"/>
      <c r="O115" s="17"/>
      <c r="P115" s="15"/>
      <c r="Q115" s="15"/>
      <c r="R115" s="15"/>
      <c r="S115" s="16"/>
      <c r="T115" s="12"/>
      <c r="U115" s="12"/>
      <c r="V115" s="12"/>
      <c r="W115" s="16"/>
      <c r="X115" s="12"/>
      <c r="Y115" s="12"/>
      <c r="Z115" s="18"/>
    </row>
    <row r="116" spans="1:26" s="13" customFormat="1" x14ac:dyDescent="0.3">
      <c r="A116" s="12"/>
      <c r="B116" s="12"/>
      <c r="D116" s="12"/>
      <c r="E116" s="12"/>
      <c r="F116" s="12"/>
      <c r="G116" s="12"/>
      <c r="H116" s="17"/>
      <c r="I116" s="17"/>
      <c r="J116" s="17"/>
      <c r="K116" s="20"/>
      <c r="L116" s="20"/>
      <c r="M116" s="20"/>
      <c r="N116" s="122"/>
      <c r="O116" s="17"/>
      <c r="P116" s="15"/>
      <c r="Q116" s="15"/>
      <c r="R116" s="15"/>
      <c r="S116" s="16"/>
      <c r="T116" s="12"/>
      <c r="U116" s="12"/>
      <c r="V116" s="12"/>
      <c r="W116" s="16"/>
      <c r="X116" s="12"/>
      <c r="Y116" s="12"/>
      <c r="Z116" s="18"/>
    </row>
    <row r="117" spans="1:26" s="13" customFormat="1" x14ac:dyDescent="0.3">
      <c r="A117" s="12"/>
      <c r="B117" s="12"/>
      <c r="D117" s="12"/>
      <c r="E117" s="12"/>
      <c r="F117" s="12"/>
      <c r="G117" s="12"/>
      <c r="H117" s="17"/>
      <c r="I117" s="17"/>
      <c r="J117" s="17"/>
      <c r="K117" s="20"/>
      <c r="L117" s="20"/>
      <c r="M117" s="20"/>
      <c r="N117" s="122"/>
      <c r="O117" s="17"/>
      <c r="P117" s="15"/>
      <c r="Q117" s="15"/>
      <c r="R117" s="15"/>
      <c r="S117" s="16"/>
      <c r="T117" s="12"/>
      <c r="U117" s="12"/>
      <c r="V117" s="12"/>
      <c r="W117" s="16"/>
      <c r="X117" s="12"/>
      <c r="Y117" s="12"/>
      <c r="Z117" s="18"/>
    </row>
    <row r="118" spans="1:26" s="13" customFormat="1" x14ac:dyDescent="0.3">
      <c r="A118" s="12"/>
      <c r="B118" s="12"/>
      <c r="D118" s="12"/>
      <c r="E118" s="12"/>
      <c r="F118" s="12"/>
      <c r="G118" s="12"/>
      <c r="H118" s="17"/>
      <c r="I118" s="17"/>
      <c r="J118" s="17"/>
      <c r="K118" s="20"/>
      <c r="L118" s="20"/>
      <c r="M118" s="20"/>
      <c r="N118" s="122"/>
      <c r="O118" s="17"/>
      <c r="P118" s="15"/>
      <c r="Q118" s="15"/>
      <c r="R118" s="15"/>
      <c r="S118" s="16"/>
      <c r="T118" s="12"/>
      <c r="U118" s="12"/>
      <c r="V118" s="12"/>
      <c r="W118" s="16"/>
      <c r="X118" s="12"/>
      <c r="Y118" s="12"/>
      <c r="Z118" s="18"/>
    </row>
    <row r="119" spans="1:26" s="13" customFormat="1" x14ac:dyDescent="0.3">
      <c r="A119" s="12"/>
      <c r="B119" s="12"/>
      <c r="D119" s="12"/>
      <c r="E119" s="12"/>
      <c r="F119" s="12"/>
      <c r="G119" s="12"/>
      <c r="H119" s="17"/>
      <c r="I119" s="17"/>
      <c r="J119" s="17"/>
      <c r="K119" s="20"/>
      <c r="L119" s="20"/>
      <c r="M119" s="20"/>
      <c r="N119" s="122"/>
      <c r="O119" s="17"/>
      <c r="P119" s="15"/>
      <c r="Q119" s="15"/>
      <c r="R119" s="15"/>
      <c r="S119" s="16"/>
      <c r="T119" s="12"/>
      <c r="U119" s="12"/>
      <c r="V119" s="12"/>
      <c r="W119" s="16"/>
      <c r="X119" s="12"/>
      <c r="Y119" s="12"/>
      <c r="Z119" s="18"/>
    </row>
    <row r="120" spans="1:26" s="13" customFormat="1" x14ac:dyDescent="0.3">
      <c r="A120" s="12"/>
      <c r="B120" s="12"/>
      <c r="D120" s="12"/>
      <c r="E120" s="12"/>
      <c r="F120" s="12"/>
      <c r="G120" s="12"/>
      <c r="H120" s="17"/>
      <c r="I120" s="17"/>
      <c r="J120" s="17"/>
      <c r="K120" s="20"/>
      <c r="L120" s="20"/>
      <c r="M120" s="20"/>
      <c r="N120" s="122"/>
      <c r="O120" s="17"/>
      <c r="P120" s="15"/>
      <c r="Q120" s="15"/>
      <c r="R120" s="15"/>
      <c r="S120" s="16"/>
      <c r="T120" s="12"/>
      <c r="U120" s="12"/>
      <c r="V120" s="12"/>
      <c r="W120" s="16"/>
      <c r="X120" s="12"/>
      <c r="Y120" s="12"/>
      <c r="Z120" s="18"/>
    </row>
    <row r="121" spans="1:26" s="13" customFormat="1" x14ac:dyDescent="0.3">
      <c r="A121" s="12"/>
      <c r="B121" s="12"/>
      <c r="D121" s="12"/>
      <c r="E121" s="12"/>
      <c r="F121" s="12"/>
      <c r="G121" s="12"/>
      <c r="H121" s="17"/>
      <c r="I121" s="17"/>
      <c r="J121" s="17"/>
      <c r="K121" s="20"/>
      <c r="L121" s="20"/>
      <c r="M121" s="20"/>
      <c r="N121" s="122"/>
      <c r="O121" s="17"/>
      <c r="P121" s="15"/>
      <c r="Q121" s="15"/>
      <c r="R121" s="15"/>
      <c r="S121" s="16"/>
      <c r="T121" s="12"/>
      <c r="U121" s="12"/>
      <c r="V121" s="12"/>
      <c r="W121" s="16"/>
      <c r="X121" s="12"/>
      <c r="Y121" s="12"/>
      <c r="Z121" s="18"/>
    </row>
  </sheetData>
  <mergeCells count="35">
    <mergeCell ref="F7:F11"/>
    <mergeCell ref="L7:L11"/>
    <mergeCell ref="M7:M11"/>
    <mergeCell ref="O7:O11"/>
    <mergeCell ref="Q7:Q11"/>
    <mergeCell ref="G7:G11"/>
    <mergeCell ref="H7:H11"/>
    <mergeCell ref="I7:I11"/>
    <mergeCell ref="J7:J11"/>
    <mergeCell ref="K7:K11"/>
    <mergeCell ref="N7:N11"/>
    <mergeCell ref="F1:G1"/>
    <mergeCell ref="O2:O6"/>
    <mergeCell ref="D2:D6"/>
    <mergeCell ref="F2:F6"/>
    <mergeCell ref="E2:E6"/>
    <mergeCell ref="L2:L6"/>
    <mergeCell ref="M2:M6"/>
    <mergeCell ref="N2:N6"/>
    <mergeCell ref="A7:A11"/>
    <mergeCell ref="B7:B11"/>
    <mergeCell ref="A2:A6"/>
    <mergeCell ref="Q2:Q6"/>
    <mergeCell ref="P2:P6"/>
    <mergeCell ref="K2:K6"/>
    <mergeCell ref="J2:J6"/>
    <mergeCell ref="I2:I6"/>
    <mergeCell ref="B2:B6"/>
    <mergeCell ref="H2:H6"/>
    <mergeCell ref="G2:G6"/>
    <mergeCell ref="C2:C6"/>
    <mergeCell ref="C7:C11"/>
    <mergeCell ref="D7:D11"/>
    <mergeCell ref="E7:E11"/>
    <mergeCell ref="P7:P11"/>
  </mergeCells>
  <pageMargins left="0.7" right="0.7" top="0.75" bottom="0.75" header="0.3" footer="0.3"/>
  <pageSetup paperSize="8" scale="48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8"/>
  <sheetViews>
    <sheetView view="pageBreakPreview" zoomScale="70" zoomScaleNormal="80" zoomScaleSheetLayoutView="70" workbookViewId="0">
      <selection activeCell="R8" sqref="R8"/>
    </sheetView>
  </sheetViews>
  <sheetFormatPr defaultColWidth="8.88671875" defaultRowHeight="14.4" x14ac:dyDescent="0.3"/>
  <cols>
    <col min="1" max="1" width="8.88671875" style="5"/>
    <col min="2" max="2" width="12.6640625" style="5" customWidth="1"/>
    <col min="3" max="3" width="32.33203125" style="4" customWidth="1"/>
    <col min="4" max="4" width="17.5546875" style="5" bestFit="1" customWidth="1"/>
    <col min="5" max="5" width="8.21875" style="5" customWidth="1"/>
    <col min="6" max="6" width="12.33203125" style="5" bestFit="1" customWidth="1"/>
    <col min="7" max="7" width="17.44140625" style="5" customWidth="1"/>
    <col min="8" max="8" width="22.109375" style="6" bestFit="1" customWidth="1"/>
    <col min="9" max="9" width="22.5546875" style="6" bestFit="1" customWidth="1"/>
    <col min="10" max="10" width="17.88671875" style="6" bestFit="1" customWidth="1"/>
    <col min="11" max="11" width="18.109375" style="21" bestFit="1" customWidth="1"/>
    <col min="12" max="12" width="17.88671875" style="21" bestFit="1" customWidth="1"/>
    <col min="13" max="13" width="16.44140625" style="21" customWidth="1"/>
    <col min="14" max="14" width="16.44140625" style="129" customWidth="1"/>
    <col min="15" max="15" width="12.21875" style="6" customWidth="1"/>
    <col min="16" max="16" width="10.44140625" style="9" customWidth="1"/>
    <col min="17" max="17" width="12.88671875" style="9" customWidth="1"/>
    <col min="18" max="18" width="14" style="9" customWidth="1"/>
    <col min="19" max="19" width="18.6640625" style="7" bestFit="1" customWidth="1"/>
    <col min="20" max="20" width="16.44140625" style="5" bestFit="1" customWidth="1"/>
    <col min="21" max="22" width="14.44140625" style="5" customWidth="1"/>
    <col min="23" max="23" width="18" style="7" bestFit="1" customWidth="1"/>
    <col min="24" max="25" width="14.44140625" style="5" bestFit="1" customWidth="1"/>
    <col min="26" max="26" width="8.77734375" customWidth="1"/>
    <col min="27" max="16384" width="8.88671875" style="4"/>
  </cols>
  <sheetData>
    <row r="1" spans="1:26" s="2" customFormat="1" ht="49.2" customHeight="1" x14ac:dyDescent="0.3">
      <c r="A1" s="1" t="s">
        <v>28</v>
      </c>
      <c r="B1" s="1" t="s">
        <v>0</v>
      </c>
      <c r="C1" s="1" t="s">
        <v>1</v>
      </c>
      <c r="D1" s="1" t="s">
        <v>50</v>
      </c>
      <c r="E1" s="1" t="s">
        <v>26</v>
      </c>
      <c r="F1" s="178" t="s">
        <v>9</v>
      </c>
      <c r="G1" s="178"/>
      <c r="H1" s="88" t="s">
        <v>2</v>
      </c>
      <c r="I1" s="88" t="s">
        <v>3</v>
      </c>
      <c r="J1" s="88" t="s">
        <v>19</v>
      </c>
      <c r="K1" s="88" t="s">
        <v>17</v>
      </c>
      <c r="L1" s="88" t="s">
        <v>53</v>
      </c>
      <c r="M1" s="88" t="s">
        <v>54</v>
      </c>
      <c r="N1" s="120" t="s">
        <v>500</v>
      </c>
      <c r="O1" s="88" t="s">
        <v>48</v>
      </c>
      <c r="P1" s="89" t="s">
        <v>41</v>
      </c>
      <c r="Q1" s="89" t="s">
        <v>6</v>
      </c>
      <c r="R1" s="89" t="s">
        <v>331</v>
      </c>
      <c r="S1" s="90" t="s">
        <v>5</v>
      </c>
      <c r="T1" s="1" t="s">
        <v>56</v>
      </c>
      <c r="U1" s="1" t="s">
        <v>57</v>
      </c>
      <c r="V1" s="1" t="s">
        <v>331</v>
      </c>
      <c r="W1" s="90" t="s">
        <v>4</v>
      </c>
      <c r="X1" s="1" t="s">
        <v>55</v>
      </c>
      <c r="Y1" s="1" t="s">
        <v>57</v>
      </c>
    </row>
    <row r="2" spans="1:26" ht="84.6" customHeight="1" x14ac:dyDescent="0.3">
      <c r="A2" s="173">
        <v>1</v>
      </c>
      <c r="B2" s="173" t="s">
        <v>67</v>
      </c>
      <c r="C2" s="182" t="s">
        <v>68</v>
      </c>
      <c r="D2" s="173" t="s">
        <v>69</v>
      </c>
      <c r="E2" s="173">
        <v>2.1</v>
      </c>
      <c r="F2" s="173" t="s">
        <v>24</v>
      </c>
      <c r="G2" s="173" t="s">
        <v>11</v>
      </c>
      <c r="H2" s="176">
        <f>I2+J2</f>
        <v>280523940.80000001</v>
      </c>
      <c r="I2" s="176">
        <v>238445349.68000001</v>
      </c>
      <c r="J2" s="176">
        <v>42078591.119999997</v>
      </c>
      <c r="K2" s="175">
        <v>230647398.01999998</v>
      </c>
      <c r="L2" s="175">
        <v>196050288.31</v>
      </c>
      <c r="M2" s="175">
        <v>34597109.710000001</v>
      </c>
      <c r="N2" s="183">
        <f>K2/H2</f>
        <v>0.82220218838448589</v>
      </c>
      <c r="O2" s="176" t="s">
        <v>71</v>
      </c>
      <c r="P2" s="174" t="s">
        <v>70</v>
      </c>
      <c r="Q2" s="174" t="s">
        <v>72</v>
      </c>
      <c r="R2" s="80" t="s">
        <v>349</v>
      </c>
      <c r="S2" s="28" t="s">
        <v>78</v>
      </c>
      <c r="T2" s="8">
        <v>154412242</v>
      </c>
      <c r="U2" s="8">
        <v>0</v>
      </c>
      <c r="V2" s="81" t="s">
        <v>344</v>
      </c>
      <c r="W2" s="28" t="s">
        <v>73</v>
      </c>
      <c r="X2" s="97">
        <v>11.317</v>
      </c>
      <c r="Y2" s="32">
        <v>0</v>
      </c>
      <c r="Z2" s="4"/>
    </row>
    <row r="3" spans="1:26" ht="135.6" customHeight="1" x14ac:dyDescent="0.3">
      <c r="A3" s="173"/>
      <c r="B3" s="173"/>
      <c r="C3" s="182"/>
      <c r="D3" s="173"/>
      <c r="E3" s="173"/>
      <c r="F3" s="173"/>
      <c r="G3" s="173"/>
      <c r="H3" s="176"/>
      <c r="I3" s="176"/>
      <c r="J3" s="176"/>
      <c r="K3" s="175"/>
      <c r="L3" s="175"/>
      <c r="M3" s="175"/>
      <c r="N3" s="184"/>
      <c r="O3" s="176"/>
      <c r="P3" s="174"/>
      <c r="Q3" s="174"/>
      <c r="R3" s="80" t="s">
        <v>350</v>
      </c>
      <c r="S3" s="28" t="s">
        <v>79</v>
      </c>
      <c r="T3" s="33">
        <v>18.329899999999999</v>
      </c>
      <c r="U3" s="33">
        <v>0</v>
      </c>
      <c r="V3" s="33" t="s">
        <v>345</v>
      </c>
      <c r="W3" s="28" t="s">
        <v>74</v>
      </c>
      <c r="X3" s="111">
        <v>3.0150000000000001</v>
      </c>
      <c r="Y3" s="31">
        <v>0</v>
      </c>
      <c r="Z3" s="4"/>
    </row>
    <row r="4" spans="1:26" ht="139.80000000000001" customHeight="1" x14ac:dyDescent="0.3">
      <c r="A4" s="173"/>
      <c r="B4" s="173"/>
      <c r="C4" s="182"/>
      <c r="D4" s="173"/>
      <c r="E4" s="173"/>
      <c r="F4" s="173"/>
      <c r="G4" s="173"/>
      <c r="H4" s="176"/>
      <c r="I4" s="176"/>
      <c r="J4" s="176"/>
      <c r="K4" s="175"/>
      <c r="L4" s="175"/>
      <c r="M4" s="175"/>
      <c r="N4" s="184"/>
      <c r="O4" s="176"/>
      <c r="P4" s="174"/>
      <c r="Q4" s="174"/>
      <c r="R4" s="80" t="s">
        <v>351</v>
      </c>
      <c r="S4" s="28" t="s">
        <v>80</v>
      </c>
      <c r="T4" s="34">
        <v>3.8456000000000001</v>
      </c>
      <c r="U4" s="34">
        <v>0</v>
      </c>
      <c r="V4" s="34" t="s">
        <v>346</v>
      </c>
      <c r="W4" s="28" t="s">
        <v>75</v>
      </c>
      <c r="X4" s="32">
        <v>100</v>
      </c>
      <c r="Y4" s="32">
        <v>92.35</v>
      </c>
      <c r="Z4" s="4"/>
    </row>
    <row r="5" spans="1:26" ht="142.19999999999999" customHeight="1" x14ac:dyDescent="0.3">
      <c r="A5" s="173"/>
      <c r="B5" s="173"/>
      <c r="C5" s="182"/>
      <c r="D5" s="173"/>
      <c r="E5" s="173"/>
      <c r="F5" s="173"/>
      <c r="G5" s="173"/>
      <c r="H5" s="176"/>
      <c r="I5" s="176"/>
      <c r="J5" s="176"/>
      <c r="K5" s="175"/>
      <c r="L5" s="175"/>
      <c r="M5" s="175"/>
      <c r="N5" s="184"/>
      <c r="O5" s="176"/>
      <c r="P5" s="174"/>
      <c r="Q5" s="174"/>
      <c r="R5" s="80"/>
      <c r="S5" s="28"/>
      <c r="T5" s="31"/>
      <c r="U5" s="31"/>
      <c r="V5" s="31" t="s">
        <v>347</v>
      </c>
      <c r="W5" s="28" t="s">
        <v>76</v>
      </c>
      <c r="X5" s="31">
        <v>4</v>
      </c>
      <c r="Y5" s="31">
        <v>0</v>
      </c>
      <c r="Z5" s="4"/>
    </row>
    <row r="6" spans="1:26" ht="122.4" customHeight="1" x14ac:dyDescent="0.3">
      <c r="A6" s="173"/>
      <c r="B6" s="173"/>
      <c r="C6" s="182"/>
      <c r="D6" s="173"/>
      <c r="E6" s="173"/>
      <c r="F6" s="173"/>
      <c r="G6" s="173"/>
      <c r="H6" s="176"/>
      <c r="I6" s="176"/>
      <c r="J6" s="176"/>
      <c r="K6" s="175"/>
      <c r="L6" s="175"/>
      <c r="M6" s="175"/>
      <c r="N6" s="185"/>
      <c r="O6" s="176"/>
      <c r="P6" s="174"/>
      <c r="Q6" s="174"/>
      <c r="R6" s="80"/>
      <c r="S6" s="28"/>
      <c r="T6" s="31"/>
      <c r="U6" s="31"/>
      <c r="V6" s="31" t="s">
        <v>348</v>
      </c>
      <c r="W6" s="28" t="s">
        <v>77</v>
      </c>
      <c r="X6" s="31">
        <v>11</v>
      </c>
      <c r="Y6" s="31">
        <v>0</v>
      </c>
      <c r="Z6" s="4"/>
    </row>
    <row r="7" spans="1:26" ht="80.400000000000006" customHeight="1" x14ac:dyDescent="0.3">
      <c r="A7" s="173">
        <v>2</v>
      </c>
      <c r="B7" s="173" t="s">
        <v>67</v>
      </c>
      <c r="C7" s="182" t="s">
        <v>86</v>
      </c>
      <c r="D7" s="173" t="s">
        <v>81</v>
      </c>
      <c r="E7" s="173">
        <v>2.1</v>
      </c>
      <c r="F7" s="173" t="s">
        <v>24</v>
      </c>
      <c r="G7" s="173" t="s">
        <v>11</v>
      </c>
      <c r="H7" s="176">
        <v>146160645.05000001</v>
      </c>
      <c r="I7" s="176">
        <v>124236548.29000001</v>
      </c>
      <c r="J7" s="176">
        <v>21924096.760000002</v>
      </c>
      <c r="K7" s="175">
        <v>137673755.24000001</v>
      </c>
      <c r="L7" s="175">
        <v>117022691.94999999</v>
      </c>
      <c r="M7" s="175">
        <v>20651063.289999999</v>
      </c>
      <c r="N7" s="183">
        <f>K7/H7</f>
        <v>0.94193450769804188</v>
      </c>
      <c r="O7" s="176" t="s">
        <v>71</v>
      </c>
      <c r="P7" s="174" t="s">
        <v>82</v>
      </c>
      <c r="Q7" s="174" t="s">
        <v>38</v>
      </c>
      <c r="R7" s="80" t="s">
        <v>349</v>
      </c>
      <c r="S7" s="28" t="s">
        <v>78</v>
      </c>
      <c r="T7" s="62">
        <v>7529423</v>
      </c>
      <c r="U7" s="62">
        <v>0</v>
      </c>
      <c r="V7" s="94" t="s">
        <v>344</v>
      </c>
      <c r="W7" s="28" t="s">
        <v>73</v>
      </c>
      <c r="X7" s="30">
        <v>4.25</v>
      </c>
      <c r="Y7" s="30">
        <v>4.25</v>
      </c>
      <c r="Z7" s="4"/>
    </row>
    <row r="8" spans="1:26" ht="115.8" customHeight="1" x14ac:dyDescent="0.3">
      <c r="A8" s="173"/>
      <c r="B8" s="173"/>
      <c r="C8" s="182"/>
      <c r="D8" s="173"/>
      <c r="E8" s="173"/>
      <c r="F8" s="173"/>
      <c r="G8" s="173"/>
      <c r="H8" s="176"/>
      <c r="I8" s="176"/>
      <c r="J8" s="176"/>
      <c r="K8" s="175"/>
      <c r="L8" s="175"/>
      <c r="M8" s="175"/>
      <c r="N8" s="184"/>
      <c r="O8" s="176"/>
      <c r="P8" s="174"/>
      <c r="Q8" s="174"/>
      <c r="R8" s="80" t="s">
        <v>350</v>
      </c>
      <c r="S8" s="28" t="s">
        <v>79</v>
      </c>
      <c r="T8" s="35">
        <v>46.116999999999997</v>
      </c>
      <c r="U8" s="29">
        <v>0</v>
      </c>
      <c r="V8" s="29" t="s">
        <v>346</v>
      </c>
      <c r="W8" s="28" t="s">
        <v>75</v>
      </c>
      <c r="X8" s="32">
        <v>100</v>
      </c>
      <c r="Y8" s="32">
        <v>100</v>
      </c>
      <c r="Z8" s="4"/>
    </row>
    <row r="9" spans="1:26" ht="65.400000000000006" customHeight="1" x14ac:dyDescent="0.3">
      <c r="A9" s="173"/>
      <c r="B9" s="173"/>
      <c r="C9" s="182"/>
      <c r="D9" s="173"/>
      <c r="E9" s="173"/>
      <c r="F9" s="173"/>
      <c r="G9" s="173"/>
      <c r="H9" s="176"/>
      <c r="I9" s="176"/>
      <c r="J9" s="176"/>
      <c r="K9" s="175"/>
      <c r="L9" s="175"/>
      <c r="M9" s="175"/>
      <c r="N9" s="185"/>
      <c r="O9" s="176"/>
      <c r="P9" s="174"/>
      <c r="Q9" s="174"/>
      <c r="R9" s="80" t="s">
        <v>351</v>
      </c>
      <c r="S9" s="28" t="s">
        <v>83</v>
      </c>
      <c r="T9" s="29">
        <v>1</v>
      </c>
      <c r="U9" s="29">
        <v>0</v>
      </c>
      <c r="V9" s="29"/>
      <c r="W9" s="28"/>
      <c r="X9" s="62"/>
      <c r="Y9" s="62"/>
      <c r="Z9" s="4"/>
    </row>
    <row r="10" spans="1:26" ht="85.2" customHeight="1" x14ac:dyDescent="0.3">
      <c r="A10" s="173">
        <v>3</v>
      </c>
      <c r="B10" s="173" t="s">
        <v>67</v>
      </c>
      <c r="C10" s="182" t="s">
        <v>85</v>
      </c>
      <c r="D10" s="173" t="s">
        <v>84</v>
      </c>
      <c r="E10" s="173">
        <v>2.1</v>
      </c>
      <c r="F10" s="173" t="s">
        <v>24</v>
      </c>
      <c r="G10" s="173" t="s">
        <v>11</v>
      </c>
      <c r="H10" s="176">
        <v>321531374.20999998</v>
      </c>
      <c r="I10" s="176">
        <v>273301668.07999998</v>
      </c>
      <c r="J10" s="176">
        <v>48229706.130000003</v>
      </c>
      <c r="K10" s="175">
        <v>125888668.79000001</v>
      </c>
      <c r="L10" s="175">
        <v>107005368.48</v>
      </c>
      <c r="M10" s="175">
        <v>18883300.309999999</v>
      </c>
      <c r="N10" s="183">
        <f>K10/H10</f>
        <v>0.39152841336030569</v>
      </c>
      <c r="O10" s="176" t="s">
        <v>71</v>
      </c>
      <c r="P10" s="174" t="s">
        <v>21</v>
      </c>
      <c r="Q10" s="174" t="s">
        <v>87</v>
      </c>
      <c r="R10" s="80" t="s">
        <v>349</v>
      </c>
      <c r="S10" s="28" t="s">
        <v>78</v>
      </c>
      <c r="T10" s="62">
        <v>64450929</v>
      </c>
      <c r="U10" s="62">
        <v>0</v>
      </c>
      <c r="V10" s="94" t="s">
        <v>344</v>
      </c>
      <c r="W10" s="28" t="s">
        <v>73</v>
      </c>
      <c r="X10" s="66">
        <v>13.5</v>
      </c>
      <c r="Y10" s="66">
        <v>0</v>
      </c>
      <c r="Z10" s="4"/>
    </row>
    <row r="11" spans="1:26" ht="62.4" customHeight="1" x14ac:dyDescent="0.3">
      <c r="A11" s="173"/>
      <c r="B11" s="173"/>
      <c r="C11" s="182"/>
      <c r="D11" s="173"/>
      <c r="E11" s="173"/>
      <c r="F11" s="173"/>
      <c r="G11" s="173"/>
      <c r="H11" s="176"/>
      <c r="I11" s="176"/>
      <c r="J11" s="176"/>
      <c r="K11" s="175"/>
      <c r="L11" s="175"/>
      <c r="M11" s="175"/>
      <c r="N11" s="184"/>
      <c r="O11" s="176"/>
      <c r="P11" s="174"/>
      <c r="Q11" s="174"/>
      <c r="R11" s="80" t="s">
        <v>350</v>
      </c>
      <c r="S11" s="28" t="s">
        <v>88</v>
      </c>
      <c r="T11" s="31">
        <v>132</v>
      </c>
      <c r="U11" s="31">
        <v>0</v>
      </c>
      <c r="V11" s="31"/>
      <c r="W11" s="28"/>
      <c r="X11" s="30"/>
      <c r="Y11" s="30"/>
      <c r="Z11" s="4"/>
    </row>
    <row r="12" spans="1:26" ht="70.2" customHeight="1" x14ac:dyDescent="0.3">
      <c r="A12" s="173"/>
      <c r="B12" s="173"/>
      <c r="C12" s="182"/>
      <c r="D12" s="173"/>
      <c r="E12" s="173"/>
      <c r="F12" s="173"/>
      <c r="G12" s="173"/>
      <c r="H12" s="176"/>
      <c r="I12" s="176"/>
      <c r="J12" s="176"/>
      <c r="K12" s="175"/>
      <c r="L12" s="175"/>
      <c r="M12" s="175"/>
      <c r="N12" s="185"/>
      <c r="O12" s="176"/>
      <c r="P12" s="174"/>
      <c r="Q12" s="174"/>
      <c r="R12" s="80" t="s">
        <v>351</v>
      </c>
      <c r="S12" s="28" t="s">
        <v>83</v>
      </c>
      <c r="T12" s="66">
        <v>8</v>
      </c>
      <c r="U12" s="66">
        <v>0</v>
      </c>
      <c r="V12" s="66"/>
      <c r="W12" s="28"/>
      <c r="X12" s="30"/>
      <c r="Y12" s="30"/>
      <c r="Z12" s="4"/>
    </row>
    <row r="13" spans="1:26" ht="81.599999999999994" customHeight="1" x14ac:dyDescent="0.3">
      <c r="A13" s="173">
        <v>4</v>
      </c>
      <c r="B13" s="173" t="s">
        <v>67</v>
      </c>
      <c r="C13" s="182" t="s">
        <v>90</v>
      </c>
      <c r="D13" s="173" t="s">
        <v>89</v>
      </c>
      <c r="E13" s="173">
        <v>2.1</v>
      </c>
      <c r="F13" s="173" t="s">
        <v>24</v>
      </c>
      <c r="G13" s="173" t="s">
        <v>11</v>
      </c>
      <c r="H13" s="176">
        <v>131900000</v>
      </c>
      <c r="I13" s="176">
        <v>112115000</v>
      </c>
      <c r="J13" s="176">
        <v>19785000</v>
      </c>
      <c r="K13" s="175">
        <v>125771560.5</v>
      </c>
      <c r="L13" s="175">
        <v>106905826.43000001</v>
      </c>
      <c r="M13" s="175">
        <v>18865734.07</v>
      </c>
      <c r="N13" s="183">
        <f>K13/H13</f>
        <v>0.9535372289613343</v>
      </c>
      <c r="O13" s="176" t="s">
        <v>92</v>
      </c>
      <c r="P13" s="176" t="s">
        <v>91</v>
      </c>
      <c r="Q13" s="174" t="s">
        <v>42</v>
      </c>
      <c r="R13" s="80" t="s">
        <v>349</v>
      </c>
      <c r="S13" s="28" t="s">
        <v>78</v>
      </c>
      <c r="T13" s="62">
        <v>15568570</v>
      </c>
      <c r="U13" s="62">
        <v>0</v>
      </c>
      <c r="V13" s="94" t="s">
        <v>344</v>
      </c>
      <c r="W13" s="28" t="s">
        <v>73</v>
      </c>
      <c r="X13" s="30">
        <v>12.282</v>
      </c>
      <c r="Y13" s="30">
        <v>12.282</v>
      </c>
      <c r="Z13" s="4"/>
    </row>
    <row r="14" spans="1:26" ht="127.2" customHeight="1" x14ac:dyDescent="0.3">
      <c r="A14" s="173"/>
      <c r="B14" s="173"/>
      <c r="C14" s="182"/>
      <c r="D14" s="173"/>
      <c r="E14" s="173"/>
      <c r="F14" s="173"/>
      <c r="G14" s="173"/>
      <c r="H14" s="176"/>
      <c r="I14" s="176"/>
      <c r="J14" s="176"/>
      <c r="K14" s="175"/>
      <c r="L14" s="175"/>
      <c r="M14" s="175"/>
      <c r="N14" s="184"/>
      <c r="O14" s="176"/>
      <c r="P14" s="176"/>
      <c r="Q14" s="174"/>
      <c r="R14" s="80" t="s">
        <v>350</v>
      </c>
      <c r="S14" s="79" t="s">
        <v>79</v>
      </c>
      <c r="T14" s="31">
        <v>15</v>
      </c>
      <c r="U14" s="31">
        <v>0</v>
      </c>
      <c r="V14" s="31" t="s">
        <v>346</v>
      </c>
      <c r="W14" s="28" t="s">
        <v>75</v>
      </c>
      <c r="X14" s="37">
        <v>100</v>
      </c>
      <c r="Y14" s="37">
        <v>100</v>
      </c>
      <c r="Z14" s="4"/>
    </row>
    <row r="15" spans="1:26" s="13" customFormat="1" ht="67.2" customHeight="1" x14ac:dyDescent="0.3">
      <c r="A15" s="173"/>
      <c r="B15" s="173"/>
      <c r="C15" s="182"/>
      <c r="D15" s="173"/>
      <c r="E15" s="173"/>
      <c r="F15" s="173"/>
      <c r="G15" s="173"/>
      <c r="H15" s="176"/>
      <c r="I15" s="176"/>
      <c r="J15" s="176"/>
      <c r="K15" s="175"/>
      <c r="L15" s="175"/>
      <c r="M15" s="175"/>
      <c r="N15" s="185"/>
      <c r="O15" s="176"/>
      <c r="P15" s="176"/>
      <c r="Q15" s="174"/>
      <c r="R15" s="80" t="s">
        <v>351</v>
      </c>
      <c r="S15" s="79" t="s">
        <v>83</v>
      </c>
      <c r="T15" s="31">
        <v>0.57999999999999996</v>
      </c>
      <c r="U15" s="31">
        <v>0</v>
      </c>
      <c r="V15" s="31"/>
      <c r="W15" s="79"/>
      <c r="X15" s="78"/>
      <c r="Y15" s="78"/>
    </row>
    <row r="16" spans="1:26" s="13" customFormat="1" ht="81" customHeight="1" x14ac:dyDescent="0.3">
      <c r="A16" s="173">
        <v>5</v>
      </c>
      <c r="B16" s="173" t="s">
        <v>67</v>
      </c>
      <c r="C16" s="182" t="s">
        <v>94</v>
      </c>
      <c r="D16" s="173" t="s">
        <v>93</v>
      </c>
      <c r="E16" s="173">
        <v>2.1</v>
      </c>
      <c r="F16" s="173" t="s">
        <v>24</v>
      </c>
      <c r="G16" s="173" t="s">
        <v>11</v>
      </c>
      <c r="H16" s="176">
        <v>84287628.319999993</v>
      </c>
      <c r="I16" s="176">
        <v>71644484.069999993</v>
      </c>
      <c r="J16" s="176">
        <v>12643144.25</v>
      </c>
      <c r="K16" s="175">
        <v>33977858.520000003</v>
      </c>
      <c r="L16" s="175">
        <v>28881179.75</v>
      </c>
      <c r="M16" s="175">
        <v>5096678.7699999996</v>
      </c>
      <c r="N16" s="183">
        <f>K16/H16</f>
        <v>0.40311798062465648</v>
      </c>
      <c r="O16" s="176" t="s">
        <v>96</v>
      </c>
      <c r="P16" s="174" t="s">
        <v>95</v>
      </c>
      <c r="Q16" s="174" t="s">
        <v>97</v>
      </c>
      <c r="R16" s="80" t="s">
        <v>349</v>
      </c>
      <c r="S16" s="79" t="s">
        <v>78</v>
      </c>
      <c r="T16" s="62">
        <v>11638916</v>
      </c>
      <c r="U16" s="62">
        <v>0</v>
      </c>
      <c r="V16" s="94" t="s">
        <v>344</v>
      </c>
      <c r="W16" s="79" t="s">
        <v>73</v>
      </c>
      <c r="X16" s="37">
        <v>5.67</v>
      </c>
      <c r="Y16" s="37">
        <v>0</v>
      </c>
    </row>
    <row r="17" spans="1:25" s="13" customFormat="1" ht="61.2" customHeight="1" x14ac:dyDescent="0.3">
      <c r="A17" s="173"/>
      <c r="B17" s="173"/>
      <c r="C17" s="182"/>
      <c r="D17" s="173"/>
      <c r="E17" s="173"/>
      <c r="F17" s="173"/>
      <c r="G17" s="173"/>
      <c r="H17" s="176"/>
      <c r="I17" s="176"/>
      <c r="J17" s="176"/>
      <c r="K17" s="175"/>
      <c r="L17" s="175"/>
      <c r="M17" s="175"/>
      <c r="N17" s="184"/>
      <c r="O17" s="176"/>
      <c r="P17" s="174"/>
      <c r="Q17" s="174"/>
      <c r="R17" s="80" t="s">
        <v>350</v>
      </c>
      <c r="S17" s="79" t="s">
        <v>88</v>
      </c>
      <c r="T17" s="37">
        <v>17</v>
      </c>
      <c r="U17" s="37">
        <v>0</v>
      </c>
      <c r="V17" s="37"/>
      <c r="W17" s="79"/>
      <c r="X17" s="37"/>
      <c r="Y17" s="37"/>
    </row>
    <row r="18" spans="1:25" s="13" customFormat="1" ht="75" customHeight="1" x14ac:dyDescent="0.3">
      <c r="A18" s="173"/>
      <c r="B18" s="173"/>
      <c r="C18" s="182"/>
      <c r="D18" s="173"/>
      <c r="E18" s="173"/>
      <c r="F18" s="173"/>
      <c r="G18" s="173"/>
      <c r="H18" s="176"/>
      <c r="I18" s="176"/>
      <c r="J18" s="176"/>
      <c r="K18" s="175"/>
      <c r="L18" s="175"/>
      <c r="M18" s="175"/>
      <c r="N18" s="185"/>
      <c r="O18" s="176"/>
      <c r="P18" s="174"/>
      <c r="Q18" s="174"/>
      <c r="R18" s="80" t="s">
        <v>351</v>
      </c>
      <c r="S18" s="79" t="s">
        <v>83</v>
      </c>
      <c r="T18" s="37">
        <v>3.8</v>
      </c>
      <c r="U18" s="37">
        <v>0</v>
      </c>
      <c r="V18" s="37"/>
      <c r="W18" s="79"/>
      <c r="X18" s="37"/>
      <c r="Y18" s="37"/>
    </row>
    <row r="19" spans="1:25" s="13" customFormat="1" ht="79.2" customHeight="1" x14ac:dyDescent="0.3">
      <c r="A19" s="173">
        <v>6</v>
      </c>
      <c r="B19" s="173" t="s">
        <v>67</v>
      </c>
      <c r="C19" s="182" t="s">
        <v>102</v>
      </c>
      <c r="D19" s="173" t="s">
        <v>98</v>
      </c>
      <c r="E19" s="173">
        <v>2.1</v>
      </c>
      <c r="F19" s="173" t="s">
        <v>24</v>
      </c>
      <c r="G19" s="173" t="s">
        <v>11</v>
      </c>
      <c r="H19" s="176">
        <v>203568766.02000001</v>
      </c>
      <c r="I19" s="176">
        <v>173033451.12</v>
      </c>
      <c r="J19" s="176">
        <v>30535314.899999999</v>
      </c>
      <c r="K19" s="175">
        <v>103267102.19</v>
      </c>
      <c r="L19" s="175">
        <v>87777036.870000005</v>
      </c>
      <c r="M19" s="175">
        <v>15490065.32</v>
      </c>
      <c r="N19" s="183">
        <f>K19/H19</f>
        <v>0.50728362807806338</v>
      </c>
      <c r="O19" s="176" t="s">
        <v>100</v>
      </c>
      <c r="P19" s="174" t="s">
        <v>99</v>
      </c>
      <c r="Q19" s="174" t="s">
        <v>101</v>
      </c>
      <c r="R19" s="80" t="s">
        <v>349</v>
      </c>
      <c r="S19" s="79" t="s">
        <v>78</v>
      </c>
      <c r="T19" s="62">
        <v>31883205</v>
      </c>
      <c r="U19" s="62">
        <v>0</v>
      </c>
      <c r="V19" s="94" t="s">
        <v>344</v>
      </c>
      <c r="W19" s="79" t="s">
        <v>73</v>
      </c>
      <c r="X19" s="37">
        <v>14.4</v>
      </c>
      <c r="Y19" s="37">
        <v>0</v>
      </c>
    </row>
    <row r="20" spans="1:25" s="13" customFormat="1" ht="102.6" customHeight="1" x14ac:dyDescent="0.3">
      <c r="A20" s="173"/>
      <c r="B20" s="173"/>
      <c r="C20" s="182"/>
      <c r="D20" s="173"/>
      <c r="E20" s="173"/>
      <c r="F20" s="173"/>
      <c r="G20" s="173"/>
      <c r="H20" s="176"/>
      <c r="I20" s="176"/>
      <c r="J20" s="176"/>
      <c r="K20" s="175"/>
      <c r="L20" s="175"/>
      <c r="M20" s="175"/>
      <c r="N20" s="184"/>
      <c r="O20" s="176"/>
      <c r="P20" s="174"/>
      <c r="Q20" s="174"/>
      <c r="R20" s="80" t="s">
        <v>350</v>
      </c>
      <c r="S20" s="79" t="s">
        <v>88</v>
      </c>
      <c r="T20" s="116">
        <v>-118.55</v>
      </c>
      <c r="U20" s="37">
        <v>0</v>
      </c>
      <c r="V20" s="37" t="s">
        <v>352</v>
      </c>
      <c r="W20" s="28" t="s">
        <v>103</v>
      </c>
      <c r="X20" s="78">
        <v>0.99139999999999995</v>
      </c>
      <c r="Y20" s="37">
        <v>0</v>
      </c>
    </row>
    <row r="21" spans="1:25" s="13" customFormat="1" ht="68.400000000000006" customHeight="1" x14ac:dyDescent="0.3">
      <c r="A21" s="173"/>
      <c r="B21" s="173"/>
      <c r="C21" s="182"/>
      <c r="D21" s="173"/>
      <c r="E21" s="173"/>
      <c r="F21" s="173"/>
      <c r="G21" s="173"/>
      <c r="H21" s="176"/>
      <c r="I21" s="176"/>
      <c r="J21" s="176"/>
      <c r="K21" s="175"/>
      <c r="L21" s="175"/>
      <c r="M21" s="175"/>
      <c r="N21" s="185"/>
      <c r="O21" s="176"/>
      <c r="P21" s="174"/>
      <c r="Q21" s="174"/>
      <c r="R21" s="80" t="s">
        <v>351</v>
      </c>
      <c r="S21" s="79" t="s">
        <v>83</v>
      </c>
      <c r="T21" s="116">
        <v>-3.6</v>
      </c>
      <c r="U21" s="37">
        <v>0</v>
      </c>
      <c r="V21" s="37"/>
      <c r="W21" s="79"/>
      <c r="X21" s="78"/>
      <c r="Y21" s="78"/>
    </row>
    <row r="22" spans="1:25" s="13" customFormat="1" ht="73.2" customHeight="1" x14ac:dyDescent="0.3">
      <c r="A22" s="173">
        <v>7</v>
      </c>
      <c r="B22" s="173" t="s">
        <v>67</v>
      </c>
      <c r="C22" s="182" t="s">
        <v>105</v>
      </c>
      <c r="D22" s="173" t="s">
        <v>104</v>
      </c>
      <c r="E22" s="173">
        <v>2.1</v>
      </c>
      <c r="F22" s="173" t="s">
        <v>24</v>
      </c>
      <c r="G22" s="173" t="s">
        <v>11</v>
      </c>
      <c r="H22" s="176">
        <v>327432328.01999998</v>
      </c>
      <c r="I22" s="176">
        <v>278317478.81999999</v>
      </c>
      <c r="J22" s="176">
        <v>49114849.200000003</v>
      </c>
      <c r="K22" s="175">
        <v>38505342.640000001</v>
      </c>
      <c r="L22" s="175">
        <v>32729541.239999998</v>
      </c>
      <c r="M22" s="175">
        <v>5775801.4000000004</v>
      </c>
      <c r="N22" s="183">
        <f>K22/H22</f>
        <v>0.11759786479497543</v>
      </c>
      <c r="O22" s="176" t="s">
        <v>100</v>
      </c>
      <c r="P22" s="174" t="s">
        <v>106</v>
      </c>
      <c r="Q22" s="174" t="s">
        <v>87</v>
      </c>
      <c r="R22" s="80" t="s">
        <v>349</v>
      </c>
      <c r="S22" s="79" t="s">
        <v>78</v>
      </c>
      <c r="T22" s="62">
        <v>34515715</v>
      </c>
      <c r="U22" s="62">
        <v>0</v>
      </c>
      <c r="V22" s="94" t="s">
        <v>344</v>
      </c>
      <c r="W22" s="79" t="s">
        <v>73</v>
      </c>
      <c r="X22" s="37">
        <v>7.87</v>
      </c>
      <c r="Y22" s="37">
        <v>0</v>
      </c>
    </row>
    <row r="23" spans="1:25" s="13" customFormat="1" ht="79.2" customHeight="1" x14ac:dyDescent="0.3">
      <c r="A23" s="173"/>
      <c r="B23" s="173"/>
      <c r="C23" s="182"/>
      <c r="D23" s="173"/>
      <c r="E23" s="173"/>
      <c r="F23" s="173"/>
      <c r="G23" s="173"/>
      <c r="H23" s="176"/>
      <c r="I23" s="176"/>
      <c r="J23" s="176"/>
      <c r="K23" s="175"/>
      <c r="L23" s="175"/>
      <c r="M23" s="175"/>
      <c r="N23" s="184"/>
      <c r="O23" s="176"/>
      <c r="P23" s="174"/>
      <c r="Q23" s="174"/>
      <c r="R23" s="80" t="s">
        <v>350</v>
      </c>
      <c r="S23" s="79" t="s">
        <v>88</v>
      </c>
      <c r="T23" s="37">
        <v>10</v>
      </c>
      <c r="U23" s="37">
        <v>0</v>
      </c>
      <c r="V23" s="37"/>
      <c r="W23" s="79"/>
      <c r="X23" s="78"/>
      <c r="Y23" s="78"/>
    </row>
    <row r="24" spans="1:25" s="13" customFormat="1" ht="64.2" customHeight="1" x14ac:dyDescent="0.3">
      <c r="A24" s="173"/>
      <c r="B24" s="173"/>
      <c r="C24" s="182"/>
      <c r="D24" s="173"/>
      <c r="E24" s="173"/>
      <c r="F24" s="173"/>
      <c r="G24" s="173"/>
      <c r="H24" s="176"/>
      <c r="I24" s="176"/>
      <c r="J24" s="176"/>
      <c r="K24" s="175"/>
      <c r="L24" s="175"/>
      <c r="M24" s="175"/>
      <c r="N24" s="185"/>
      <c r="O24" s="176"/>
      <c r="P24" s="174"/>
      <c r="Q24" s="174"/>
      <c r="R24" s="80" t="s">
        <v>351</v>
      </c>
      <c r="S24" s="79" t="s">
        <v>83</v>
      </c>
      <c r="T24" s="37">
        <v>2.4</v>
      </c>
      <c r="U24" s="37">
        <v>0</v>
      </c>
      <c r="V24" s="37"/>
      <c r="W24" s="79"/>
      <c r="X24" s="78"/>
      <c r="Y24" s="78"/>
    </row>
    <row r="25" spans="1:25" s="13" customFormat="1" ht="82.2" customHeight="1" x14ac:dyDescent="0.3">
      <c r="A25" s="173">
        <v>8</v>
      </c>
      <c r="B25" s="173" t="s">
        <v>511</v>
      </c>
      <c r="C25" s="182" t="s">
        <v>514</v>
      </c>
      <c r="D25" s="173" t="s">
        <v>515</v>
      </c>
      <c r="E25" s="173"/>
      <c r="F25" s="173"/>
      <c r="G25" s="173"/>
      <c r="H25" s="176">
        <v>51700589</v>
      </c>
      <c r="I25" s="176">
        <v>43945500.649999999</v>
      </c>
      <c r="J25" s="176">
        <v>7755088.3499999996</v>
      </c>
      <c r="K25" s="175">
        <v>51700589</v>
      </c>
      <c r="L25" s="175">
        <v>43945500.649999999</v>
      </c>
      <c r="M25" s="175">
        <v>7755088.3499999996</v>
      </c>
      <c r="N25" s="186">
        <f>K25/H25</f>
        <v>1</v>
      </c>
      <c r="O25" s="176"/>
      <c r="P25" s="174"/>
      <c r="Q25" s="174"/>
      <c r="R25" s="147" t="s">
        <v>349</v>
      </c>
      <c r="S25" s="148" t="s">
        <v>78</v>
      </c>
      <c r="T25" s="10">
        <v>9431824</v>
      </c>
      <c r="U25" s="37">
        <v>0</v>
      </c>
      <c r="V25" s="37" t="s">
        <v>344</v>
      </c>
      <c r="W25" s="148" t="s">
        <v>73</v>
      </c>
      <c r="X25" s="37">
        <v>27</v>
      </c>
      <c r="Y25" s="146">
        <v>0</v>
      </c>
    </row>
    <row r="26" spans="1:25" s="13" customFormat="1" ht="67.2" customHeight="1" x14ac:dyDescent="0.3">
      <c r="A26" s="173"/>
      <c r="B26" s="173"/>
      <c r="C26" s="182"/>
      <c r="D26" s="173"/>
      <c r="E26" s="173"/>
      <c r="F26" s="173"/>
      <c r="G26" s="173"/>
      <c r="H26" s="176"/>
      <c r="I26" s="176"/>
      <c r="J26" s="176"/>
      <c r="K26" s="175"/>
      <c r="L26" s="175"/>
      <c r="M26" s="175"/>
      <c r="N26" s="186"/>
      <c r="O26" s="176"/>
      <c r="P26" s="174"/>
      <c r="Q26" s="174"/>
      <c r="R26" s="147" t="s">
        <v>350</v>
      </c>
      <c r="S26" s="148" t="s">
        <v>88</v>
      </c>
      <c r="T26" s="37">
        <v>1</v>
      </c>
      <c r="U26" s="37">
        <v>0</v>
      </c>
      <c r="V26" s="37"/>
      <c r="W26" s="148"/>
      <c r="X26" s="37"/>
      <c r="Y26" s="146"/>
    </row>
    <row r="27" spans="1:25" s="13" customFormat="1" ht="70.2" customHeight="1" x14ac:dyDescent="0.3">
      <c r="A27" s="173"/>
      <c r="B27" s="173"/>
      <c r="C27" s="182"/>
      <c r="D27" s="173"/>
      <c r="E27" s="173"/>
      <c r="F27" s="173"/>
      <c r="G27" s="173"/>
      <c r="H27" s="176"/>
      <c r="I27" s="176"/>
      <c r="J27" s="176"/>
      <c r="K27" s="175"/>
      <c r="L27" s="175"/>
      <c r="M27" s="175"/>
      <c r="N27" s="186"/>
      <c r="O27" s="176"/>
      <c r="P27" s="174"/>
      <c r="Q27" s="174"/>
      <c r="R27" s="147" t="s">
        <v>351</v>
      </c>
      <c r="S27" s="148" t="s">
        <v>83</v>
      </c>
      <c r="T27" s="37">
        <v>4</v>
      </c>
      <c r="U27" s="37">
        <v>0</v>
      </c>
      <c r="V27" s="37"/>
      <c r="W27" s="148"/>
      <c r="X27" s="37"/>
      <c r="Y27" s="146"/>
    </row>
    <row r="28" spans="1:25" s="13" customFormat="1" ht="13.8" x14ac:dyDescent="0.3">
      <c r="A28" s="12"/>
      <c r="B28" s="12"/>
      <c r="D28" s="12"/>
      <c r="E28" s="12"/>
      <c r="F28" s="12"/>
      <c r="G28" s="12"/>
      <c r="H28" s="14">
        <f>SUM(H2:H27)</f>
        <v>1547105271.4199998</v>
      </c>
      <c r="I28" s="14">
        <f t="shared" ref="I28:M28" si="0">SUM(I2:I27)</f>
        <v>1315039480.71</v>
      </c>
      <c r="J28" s="14">
        <f t="shared" si="0"/>
        <v>232065790.71000001</v>
      </c>
      <c r="K28" s="14">
        <f t="shared" si="0"/>
        <v>847432274.89999998</v>
      </c>
      <c r="L28" s="14">
        <f t="shared" si="0"/>
        <v>720317433.68000007</v>
      </c>
      <c r="M28" s="14">
        <f t="shared" si="0"/>
        <v>127114841.22</v>
      </c>
      <c r="N28" s="149">
        <f>K28/H28</f>
        <v>0.54775346613756293</v>
      </c>
      <c r="O28" s="27"/>
      <c r="P28" s="15"/>
      <c r="Q28" s="15"/>
      <c r="R28" s="15"/>
      <c r="S28" s="16"/>
      <c r="T28" s="12"/>
      <c r="U28" s="12"/>
      <c r="V28" s="12"/>
      <c r="W28" s="16"/>
      <c r="X28" s="12"/>
      <c r="Y28" s="12"/>
    </row>
    <row r="29" spans="1:25" s="13" customFormat="1" ht="13.8" x14ac:dyDescent="0.3">
      <c r="A29" s="12"/>
      <c r="B29" s="12"/>
      <c r="D29" s="12"/>
      <c r="E29" s="12"/>
      <c r="F29" s="12"/>
      <c r="G29" s="12"/>
      <c r="H29" s="14"/>
      <c r="I29" s="14"/>
      <c r="J29" s="14"/>
      <c r="K29" s="19"/>
      <c r="L29" s="19"/>
      <c r="M29" s="19"/>
      <c r="N29" s="149"/>
      <c r="O29" s="27"/>
      <c r="P29" s="15"/>
      <c r="Q29" s="15"/>
      <c r="R29" s="15"/>
      <c r="S29" s="16"/>
      <c r="T29" s="12"/>
      <c r="U29" s="12"/>
      <c r="V29" s="12"/>
      <c r="W29" s="16"/>
      <c r="X29" s="12"/>
      <c r="Y29" s="12"/>
    </row>
    <row r="30" spans="1:25" s="13" customFormat="1" ht="13.8" x14ac:dyDescent="0.3">
      <c r="A30" s="12"/>
      <c r="B30" s="12"/>
      <c r="D30" s="12"/>
      <c r="E30" s="12"/>
      <c r="F30" s="12"/>
      <c r="G30" s="12"/>
      <c r="H30" s="14"/>
      <c r="I30" s="14"/>
      <c r="J30" s="14"/>
      <c r="K30" s="19"/>
      <c r="L30" s="38"/>
      <c r="M30" s="19"/>
      <c r="N30" s="149"/>
      <c r="O30" s="27"/>
      <c r="P30" s="15"/>
      <c r="Q30" s="15"/>
      <c r="R30" s="15"/>
      <c r="S30" s="16"/>
      <c r="T30" s="12"/>
      <c r="U30" s="12"/>
      <c r="V30" s="12"/>
      <c r="W30" s="16"/>
      <c r="X30" s="12"/>
      <c r="Y30" s="12"/>
    </row>
    <row r="31" spans="1:25" s="13" customFormat="1" ht="13.8" x14ac:dyDescent="0.3">
      <c r="A31" s="12"/>
      <c r="B31" s="12"/>
      <c r="D31" s="12"/>
      <c r="E31" s="12"/>
      <c r="F31" s="12"/>
      <c r="G31" s="44" t="s">
        <v>107</v>
      </c>
      <c r="H31" s="45">
        <f>1344117648</f>
        <v>1344117648</v>
      </c>
      <c r="I31" s="45">
        <f>H31*0.85</f>
        <v>1142500000.8</v>
      </c>
      <c r="J31" s="50"/>
      <c r="K31" s="19"/>
      <c r="L31" s="19"/>
      <c r="M31" s="19"/>
      <c r="N31" s="125"/>
      <c r="O31" s="27"/>
      <c r="P31" s="15"/>
      <c r="Q31" s="15"/>
      <c r="R31" s="15"/>
      <c r="S31" s="16"/>
      <c r="T31" s="12"/>
      <c r="U31" s="12"/>
      <c r="V31" s="12"/>
      <c r="W31" s="16"/>
      <c r="X31" s="12"/>
      <c r="Y31" s="12"/>
    </row>
    <row r="32" spans="1:25" s="13" customFormat="1" ht="13.8" x14ac:dyDescent="0.3">
      <c r="A32" s="12"/>
      <c r="B32" s="12"/>
      <c r="D32" s="12"/>
      <c r="E32" s="12"/>
      <c r="F32" s="12"/>
      <c r="G32" s="3" t="s">
        <v>108</v>
      </c>
      <c r="H32" s="42">
        <f>H28/H31</f>
        <v>1.1510192383248878</v>
      </c>
      <c r="I32" s="42">
        <f>I28/I31</f>
        <v>1.151019238327514</v>
      </c>
      <c r="J32" s="51"/>
      <c r="K32" s="19"/>
      <c r="L32" s="19"/>
      <c r="M32" s="19"/>
      <c r="N32" s="126"/>
      <c r="O32" s="27"/>
      <c r="P32" s="15"/>
      <c r="Q32" s="15"/>
      <c r="R32" s="15"/>
      <c r="S32" s="16"/>
      <c r="T32" s="12"/>
      <c r="U32" s="12"/>
      <c r="V32" s="12"/>
      <c r="W32" s="16"/>
      <c r="X32" s="12"/>
      <c r="Y32" s="12"/>
    </row>
    <row r="33" spans="1:26" s="13" customFormat="1" ht="27.6" x14ac:dyDescent="0.3">
      <c r="A33" s="12"/>
      <c r="B33" s="12"/>
      <c r="D33" s="12"/>
      <c r="E33" s="12"/>
      <c r="F33" s="12"/>
      <c r="G33" s="3" t="s">
        <v>109</v>
      </c>
      <c r="H33" s="42">
        <f>K28/H28</f>
        <v>0.54775346613756293</v>
      </c>
      <c r="I33" s="42">
        <f>L28/I28</f>
        <v>0.5477534661477198</v>
      </c>
      <c r="J33" s="51"/>
      <c r="K33" s="19"/>
      <c r="L33" s="19"/>
      <c r="M33" s="19"/>
      <c r="N33" s="126"/>
      <c r="O33" s="27"/>
      <c r="P33" s="15"/>
      <c r="Q33" s="15"/>
      <c r="R33" s="15"/>
      <c r="S33" s="16"/>
      <c r="T33" s="12"/>
      <c r="U33" s="12"/>
      <c r="V33" s="12"/>
      <c r="W33" s="16"/>
      <c r="X33" s="12"/>
      <c r="Y33" s="12"/>
    </row>
    <row r="34" spans="1:26" s="13" customFormat="1" ht="27.6" x14ac:dyDescent="0.3">
      <c r="A34" s="12"/>
      <c r="B34" s="12"/>
      <c r="D34" s="12"/>
      <c r="E34" s="12"/>
      <c r="F34" s="12"/>
      <c r="G34" s="3" t="s">
        <v>110</v>
      </c>
      <c r="H34" s="42">
        <f>K28/H31</f>
        <v>0.63047477738347502</v>
      </c>
      <c r="I34" s="42">
        <f>L28/I31</f>
        <v>0.63047477739660418</v>
      </c>
      <c r="J34" s="151"/>
      <c r="K34" s="19"/>
      <c r="L34" s="19"/>
      <c r="M34" s="19"/>
      <c r="N34" s="126"/>
      <c r="O34" s="27"/>
      <c r="P34" s="15"/>
      <c r="Q34" s="15"/>
      <c r="R34" s="15"/>
      <c r="S34" s="16"/>
      <c r="T34" s="12"/>
      <c r="U34" s="12"/>
      <c r="V34" s="12"/>
      <c r="W34" s="16"/>
      <c r="X34" s="12"/>
      <c r="Y34" s="12"/>
    </row>
    <row r="35" spans="1:26" s="13" customFormat="1" ht="13.8" x14ac:dyDescent="0.3">
      <c r="A35" s="12"/>
      <c r="B35" s="12"/>
      <c r="D35" s="12"/>
      <c r="E35" s="12"/>
      <c r="F35" s="12"/>
      <c r="G35" s="44" t="s">
        <v>111</v>
      </c>
      <c r="H35" s="46">
        <f>470441177*0.97</f>
        <v>456327941.69</v>
      </c>
      <c r="I35" s="46">
        <f>H35*0.85</f>
        <v>387878750.43650001</v>
      </c>
      <c r="J35" s="50"/>
      <c r="K35" s="19"/>
      <c r="L35" s="19"/>
      <c r="M35" s="19"/>
      <c r="N35" s="126"/>
      <c r="O35" s="27"/>
      <c r="P35" s="15"/>
      <c r="Q35" s="15"/>
      <c r="R35" s="15"/>
      <c r="S35" s="16"/>
      <c r="T35" s="12"/>
      <c r="U35" s="12"/>
      <c r="V35" s="12"/>
      <c r="W35" s="16"/>
      <c r="X35" s="12"/>
      <c r="Y35" s="12"/>
    </row>
    <row r="36" spans="1:26" s="13" customFormat="1" ht="13.8" customHeight="1" x14ac:dyDescent="0.3">
      <c r="A36" s="12"/>
      <c r="B36" s="12"/>
      <c r="D36" s="12"/>
      <c r="E36" s="12"/>
      <c r="F36" s="12"/>
      <c r="G36" s="3" t="s">
        <v>112</v>
      </c>
      <c r="H36" s="42">
        <f>K28/H35</f>
        <v>1.8570685629320749</v>
      </c>
      <c r="I36" s="42">
        <f>L28/I35</f>
        <v>1.8570685629707469</v>
      </c>
      <c r="J36" s="51"/>
      <c r="K36" s="19"/>
      <c r="L36" s="19"/>
      <c r="M36" s="19"/>
      <c r="N36" s="126"/>
      <c r="O36" s="27"/>
      <c r="P36" s="15"/>
      <c r="Q36" s="15"/>
      <c r="R36" s="15"/>
      <c r="S36" s="16"/>
      <c r="T36" s="12"/>
      <c r="U36" s="12"/>
      <c r="V36" s="12"/>
      <c r="W36" s="16"/>
      <c r="X36" s="12"/>
      <c r="Y36" s="12"/>
    </row>
    <row r="37" spans="1:26" s="13" customFormat="1" ht="13.8" x14ac:dyDescent="0.3">
      <c r="A37" s="12"/>
      <c r="B37" s="12"/>
      <c r="D37" s="12"/>
      <c r="E37" s="12"/>
      <c r="F37" s="12"/>
      <c r="G37" s="12"/>
      <c r="H37" s="14"/>
      <c r="I37" s="14"/>
      <c r="J37" s="14"/>
      <c r="K37" s="19"/>
      <c r="L37" s="19"/>
      <c r="M37" s="19"/>
      <c r="N37" s="126"/>
      <c r="O37" s="27"/>
      <c r="P37" s="15"/>
      <c r="Q37" s="15"/>
      <c r="R37" s="15"/>
      <c r="S37" s="16"/>
      <c r="T37" s="12"/>
      <c r="U37" s="12"/>
      <c r="V37" s="12"/>
      <c r="W37" s="16"/>
      <c r="X37" s="12"/>
      <c r="Y37" s="12"/>
    </row>
    <row r="38" spans="1:26" s="13" customFormat="1" ht="13.8" x14ac:dyDescent="0.3">
      <c r="A38" s="12"/>
      <c r="B38" s="12"/>
      <c r="D38" s="158"/>
      <c r="E38" s="158"/>
      <c r="F38" s="158"/>
      <c r="G38" s="158"/>
      <c r="H38" s="19"/>
      <c r="I38" s="19"/>
      <c r="J38" s="19"/>
      <c r="K38" s="19"/>
      <c r="L38" s="19"/>
      <c r="M38" s="19"/>
      <c r="N38" s="126"/>
      <c r="O38" s="162"/>
      <c r="P38" s="15"/>
      <c r="Q38" s="15"/>
      <c r="R38" s="15"/>
      <c r="S38" s="16"/>
      <c r="T38" s="12"/>
      <c r="U38" s="12"/>
      <c r="V38" s="12"/>
      <c r="W38" s="16"/>
      <c r="X38" s="12"/>
      <c r="Y38" s="12"/>
    </row>
    <row r="39" spans="1:26" s="13" customFormat="1" ht="13.8" x14ac:dyDescent="0.3">
      <c r="A39" s="12"/>
      <c r="B39" s="12"/>
      <c r="D39" s="158"/>
      <c r="E39" s="158"/>
      <c r="F39" s="158"/>
      <c r="G39" s="158"/>
      <c r="H39" s="19"/>
      <c r="I39" s="19"/>
      <c r="J39" s="19"/>
      <c r="K39" s="19"/>
      <c r="L39" s="19"/>
      <c r="M39" s="19"/>
      <c r="N39" s="126"/>
      <c r="O39" s="162"/>
      <c r="P39" s="15"/>
      <c r="Q39" s="15"/>
      <c r="R39" s="15"/>
      <c r="S39" s="16"/>
      <c r="T39" s="12"/>
      <c r="U39" s="12"/>
      <c r="V39" s="12"/>
      <c r="W39" s="16"/>
      <c r="X39" s="12"/>
      <c r="Y39" s="12"/>
    </row>
    <row r="40" spans="1:26" s="13" customFormat="1" ht="13.8" x14ac:dyDescent="0.3">
      <c r="A40" s="12"/>
      <c r="B40" s="12"/>
      <c r="D40" s="158"/>
      <c r="E40" s="154"/>
      <c r="F40" s="154"/>
      <c r="G40" s="155"/>
      <c r="H40" s="154"/>
      <c r="I40" s="154"/>
      <c r="J40" s="154"/>
      <c r="K40" s="154"/>
      <c r="L40" s="154"/>
      <c r="M40" s="156"/>
      <c r="N40" s="156"/>
      <c r="O40" s="19"/>
      <c r="P40" s="27"/>
      <c r="Q40" s="212"/>
      <c r="R40" s="212"/>
      <c r="S40" s="109"/>
      <c r="T40" s="16"/>
      <c r="U40" s="12"/>
      <c r="V40" s="12"/>
      <c r="W40" s="12"/>
      <c r="X40" s="16"/>
      <c r="Y40" s="12"/>
      <c r="Z40" s="12"/>
    </row>
    <row r="41" spans="1:26" s="13" customFormat="1" ht="13.8" x14ac:dyDescent="0.3">
      <c r="A41" s="12"/>
      <c r="B41" s="12"/>
      <c r="D41" s="158"/>
      <c r="E41" s="154"/>
      <c r="F41" s="154"/>
      <c r="G41" s="157"/>
      <c r="H41" s="158"/>
      <c r="I41" s="115"/>
      <c r="J41" s="115"/>
      <c r="K41" s="159"/>
      <c r="L41" s="153"/>
      <c r="M41" s="160"/>
      <c r="N41" s="161"/>
      <c r="O41" s="19"/>
      <c r="P41" s="27"/>
      <c r="Q41" s="15"/>
      <c r="R41" s="110"/>
      <c r="S41" s="110"/>
      <c r="T41" s="16"/>
      <c r="U41" s="12"/>
      <c r="V41" s="12"/>
      <c r="W41" s="12"/>
      <c r="X41" s="16"/>
      <c r="Y41" s="12"/>
      <c r="Z41" s="12"/>
    </row>
    <row r="42" spans="1:26" s="13" customFormat="1" ht="13.8" x14ac:dyDescent="0.3">
      <c r="A42" s="12"/>
      <c r="B42" s="12"/>
      <c r="D42" s="158"/>
      <c r="E42" s="154"/>
      <c r="F42" s="154"/>
      <c r="G42" s="158"/>
      <c r="H42" s="162"/>
      <c r="I42" s="153"/>
      <c r="J42" s="153"/>
      <c r="K42" s="159"/>
      <c r="L42" s="153"/>
      <c r="M42" s="160"/>
      <c r="N42" s="161"/>
      <c r="O42" s="19"/>
      <c r="P42" s="27"/>
      <c r="Q42" s="15"/>
      <c r="R42" s="49"/>
      <c r="S42" s="49"/>
      <c r="T42" s="16"/>
      <c r="U42" s="12"/>
      <c r="V42" s="12"/>
      <c r="W42" s="12"/>
      <c r="X42" s="16"/>
      <c r="Y42" s="12"/>
      <c r="Z42" s="12"/>
    </row>
    <row r="43" spans="1:26" s="13" customFormat="1" ht="13.8" x14ac:dyDescent="0.3">
      <c r="A43" s="12"/>
      <c r="B43" s="12"/>
      <c r="D43" s="158"/>
      <c r="E43" s="154"/>
      <c r="F43" s="154"/>
      <c r="G43" s="158"/>
      <c r="H43" s="162"/>
      <c r="I43" s="153"/>
      <c r="J43" s="153"/>
      <c r="K43" s="159"/>
      <c r="L43" s="153"/>
      <c r="M43" s="160"/>
      <c r="N43" s="161"/>
      <c r="O43" s="19"/>
      <c r="P43" s="27"/>
      <c r="Q43" s="15"/>
      <c r="R43" s="49"/>
      <c r="S43" s="49"/>
      <c r="T43" s="16"/>
      <c r="U43" s="12"/>
      <c r="V43" s="12"/>
      <c r="W43" s="12"/>
      <c r="X43" s="16"/>
      <c r="Y43" s="12"/>
      <c r="Z43" s="12"/>
    </row>
    <row r="44" spans="1:26" s="13" customFormat="1" ht="13.8" x14ac:dyDescent="0.3">
      <c r="A44" s="12"/>
      <c r="B44" s="12"/>
      <c r="D44" s="158"/>
      <c r="E44" s="154"/>
      <c r="F44" s="156"/>
      <c r="G44" s="113"/>
      <c r="H44" s="162"/>
      <c r="I44" s="56"/>
      <c r="J44" s="56"/>
      <c r="K44" s="56"/>
      <c r="L44" s="151"/>
      <c r="M44" s="153"/>
      <c r="N44" s="121"/>
      <c r="O44" s="157"/>
      <c r="P44" s="15"/>
      <c r="Q44" s="15"/>
      <c r="R44" s="16"/>
      <c r="S44" s="12"/>
      <c r="T44" s="12"/>
      <c r="U44" s="12"/>
      <c r="V44" s="16"/>
      <c r="W44" s="12"/>
      <c r="X44" s="12"/>
    </row>
    <row r="45" spans="1:26" s="13" customFormat="1" ht="13.8" x14ac:dyDescent="0.3">
      <c r="A45" s="12"/>
      <c r="B45" s="12"/>
      <c r="D45" s="158"/>
      <c r="E45" s="154"/>
      <c r="F45" s="112"/>
      <c r="G45" s="113"/>
      <c r="H45" s="162"/>
      <c r="I45" s="115"/>
      <c r="J45" s="115"/>
      <c r="K45" s="115"/>
      <c r="L45" s="57"/>
      <c r="M45" s="19"/>
      <c r="N45" s="126"/>
      <c r="O45" s="162"/>
      <c r="P45" s="15"/>
      <c r="Q45" s="15"/>
      <c r="R45" s="15"/>
      <c r="S45" s="16"/>
      <c r="T45" s="12"/>
      <c r="U45" s="12"/>
      <c r="V45" s="12"/>
      <c r="W45" s="16"/>
      <c r="X45" s="12"/>
      <c r="Y45" s="12"/>
    </row>
    <row r="46" spans="1:26" s="13" customFormat="1" ht="13.8" x14ac:dyDescent="0.3">
      <c r="A46" s="12"/>
      <c r="B46" s="12"/>
      <c r="D46" s="158"/>
      <c r="E46" s="154"/>
      <c r="F46" s="114"/>
      <c r="G46" s="113"/>
      <c r="H46" s="19"/>
      <c r="I46" s="19"/>
      <c r="J46" s="19"/>
      <c r="K46" s="19"/>
      <c r="L46" s="57"/>
      <c r="M46" s="19"/>
      <c r="N46" s="126"/>
      <c r="O46" s="162"/>
      <c r="P46" s="15"/>
      <c r="Q46" s="15"/>
      <c r="R46" s="15"/>
      <c r="S46" s="16"/>
      <c r="T46" s="12"/>
      <c r="U46" s="12"/>
      <c r="V46" s="12"/>
      <c r="W46" s="16"/>
      <c r="X46" s="12"/>
      <c r="Y46" s="12"/>
    </row>
    <row r="47" spans="1:26" s="13" customFormat="1" ht="13.8" x14ac:dyDescent="0.3">
      <c r="A47" s="12"/>
      <c r="B47" s="12"/>
      <c r="D47" s="158"/>
      <c r="E47" s="154"/>
      <c r="F47" s="115"/>
      <c r="G47" s="113"/>
      <c r="H47" s="162"/>
      <c r="I47" s="115"/>
      <c r="J47" s="115"/>
      <c r="K47" s="115"/>
      <c r="L47" s="57"/>
      <c r="M47" s="19"/>
      <c r="N47" s="126"/>
      <c r="O47" s="162"/>
      <c r="P47" s="15"/>
      <c r="Q47" s="15"/>
      <c r="R47" s="15"/>
      <c r="S47" s="16"/>
      <c r="T47" s="12"/>
      <c r="U47" s="12"/>
      <c r="V47" s="12"/>
      <c r="W47" s="16"/>
      <c r="X47" s="12"/>
      <c r="Y47" s="12"/>
    </row>
    <row r="48" spans="1:26" s="13" customFormat="1" ht="13.8" x14ac:dyDescent="0.3">
      <c r="A48" s="12"/>
      <c r="B48" s="12"/>
      <c r="D48" s="158"/>
      <c r="E48" s="154"/>
      <c r="F48" s="115"/>
      <c r="G48" s="113"/>
      <c r="H48" s="19"/>
      <c r="I48" s="19"/>
      <c r="J48" s="19"/>
      <c r="K48" s="19"/>
      <c r="L48" s="57"/>
      <c r="M48" s="150"/>
      <c r="N48" s="126"/>
      <c r="O48" s="162"/>
      <c r="P48" s="15"/>
      <c r="Q48" s="15"/>
      <c r="R48" s="15"/>
      <c r="S48" s="16"/>
      <c r="T48" s="12"/>
      <c r="U48" s="12"/>
      <c r="V48" s="12"/>
      <c r="W48" s="16"/>
      <c r="X48" s="12"/>
      <c r="Y48" s="12"/>
    </row>
    <row r="49" spans="1:25" s="13" customFormat="1" ht="13.8" x14ac:dyDescent="0.3">
      <c r="A49" s="12"/>
      <c r="B49" s="12"/>
      <c r="D49" s="158"/>
      <c r="E49" s="158"/>
      <c r="F49" s="158"/>
      <c r="G49" s="158"/>
      <c r="H49" s="162"/>
      <c r="I49" s="115"/>
      <c r="J49" s="115"/>
      <c r="K49" s="115"/>
      <c r="L49" s="57"/>
      <c r="M49" s="19"/>
      <c r="N49" s="126"/>
      <c r="O49" s="162"/>
      <c r="P49" s="15"/>
      <c r="Q49" s="15"/>
      <c r="R49" s="15"/>
      <c r="S49" s="16"/>
      <c r="T49" s="12"/>
      <c r="U49" s="12"/>
      <c r="V49" s="12"/>
      <c r="W49" s="16"/>
      <c r="X49" s="12"/>
      <c r="Y49" s="12"/>
    </row>
    <row r="50" spans="1:25" s="13" customFormat="1" ht="13.8" x14ac:dyDescent="0.3">
      <c r="A50" s="12"/>
      <c r="B50" s="12"/>
      <c r="D50" s="158"/>
      <c r="E50" s="158"/>
      <c r="F50" s="115"/>
      <c r="G50" s="115"/>
      <c r="H50" s="57"/>
      <c r="I50" s="19"/>
      <c r="J50" s="162"/>
      <c r="K50" s="157"/>
      <c r="L50" s="157"/>
      <c r="M50" s="157"/>
      <c r="N50" s="128"/>
      <c r="O50" s="113"/>
      <c r="P50" s="12"/>
      <c r="Q50" s="12"/>
      <c r="R50" s="12"/>
      <c r="S50" s="16"/>
      <c r="T50" s="12"/>
      <c r="U50" s="12"/>
    </row>
    <row r="51" spans="1:25" s="13" customFormat="1" ht="13.8" x14ac:dyDescent="0.3">
      <c r="A51" s="12"/>
      <c r="B51" s="12"/>
      <c r="D51" s="158"/>
      <c r="E51" s="158"/>
      <c r="F51" s="19"/>
      <c r="G51" s="19"/>
      <c r="H51" s="19"/>
      <c r="I51" s="19"/>
      <c r="J51" s="162"/>
      <c r="K51" s="157"/>
      <c r="L51" s="157"/>
      <c r="M51" s="157"/>
      <c r="N51" s="128"/>
      <c r="O51" s="113"/>
      <c r="P51" s="12"/>
      <c r="Q51" s="12"/>
      <c r="R51" s="12"/>
      <c r="S51" s="16"/>
      <c r="T51" s="12"/>
      <c r="U51" s="12"/>
    </row>
    <row r="52" spans="1:25" s="13" customFormat="1" ht="13.8" x14ac:dyDescent="0.3">
      <c r="A52" s="12"/>
      <c r="B52" s="12"/>
      <c r="D52" s="158"/>
      <c r="E52" s="158"/>
      <c r="F52" s="19"/>
      <c r="G52" s="19"/>
      <c r="H52" s="19"/>
      <c r="I52" s="19"/>
      <c r="J52" s="162"/>
      <c r="K52" s="157"/>
      <c r="L52" s="157"/>
      <c r="M52" s="157"/>
      <c r="N52" s="128"/>
      <c r="O52" s="113"/>
      <c r="P52" s="12"/>
      <c r="Q52" s="12"/>
      <c r="R52" s="12"/>
      <c r="S52" s="16"/>
      <c r="T52" s="12"/>
      <c r="U52" s="12"/>
    </row>
    <row r="53" spans="1:25" s="13" customFormat="1" ht="13.8" x14ac:dyDescent="0.3">
      <c r="A53" s="12"/>
      <c r="B53" s="12"/>
      <c r="D53" s="158"/>
      <c r="E53" s="158"/>
      <c r="F53" s="19"/>
      <c r="G53" s="19"/>
      <c r="H53" s="19"/>
      <c r="I53" s="19"/>
      <c r="J53" s="162"/>
      <c r="K53" s="157"/>
      <c r="L53" s="157"/>
      <c r="M53" s="157"/>
      <c r="N53" s="128"/>
      <c r="O53" s="113"/>
      <c r="P53" s="12"/>
      <c r="Q53" s="12"/>
      <c r="R53" s="12"/>
      <c r="S53" s="16"/>
      <c r="T53" s="12"/>
      <c r="U53" s="12"/>
    </row>
    <row r="54" spans="1:25" s="13" customFormat="1" ht="13.8" x14ac:dyDescent="0.3">
      <c r="A54" s="12"/>
      <c r="B54" s="12"/>
      <c r="D54" s="158"/>
      <c r="E54" s="158"/>
      <c r="F54" s="19"/>
      <c r="G54" s="19"/>
      <c r="H54" s="19"/>
      <c r="I54" s="19"/>
      <c r="J54" s="162"/>
      <c r="K54" s="157"/>
      <c r="L54" s="157"/>
      <c r="M54" s="157"/>
      <c r="N54" s="128"/>
      <c r="O54" s="113"/>
      <c r="P54" s="12"/>
      <c r="Q54" s="12"/>
      <c r="R54" s="12"/>
      <c r="S54" s="16"/>
      <c r="T54" s="12"/>
      <c r="U54" s="12"/>
    </row>
    <row r="55" spans="1:25" s="13" customFormat="1" ht="13.8" x14ac:dyDescent="0.3">
      <c r="A55" s="12"/>
      <c r="B55" s="12"/>
      <c r="D55" s="158"/>
      <c r="E55" s="158"/>
      <c r="F55" s="19"/>
      <c r="G55" s="19"/>
      <c r="H55" s="19"/>
      <c r="I55" s="19"/>
      <c r="J55" s="162"/>
      <c r="K55" s="157"/>
      <c r="L55" s="157"/>
      <c r="M55" s="157"/>
      <c r="N55" s="128"/>
      <c r="O55" s="113"/>
      <c r="P55" s="12"/>
      <c r="Q55" s="12"/>
      <c r="R55" s="12"/>
      <c r="S55" s="16"/>
      <c r="T55" s="12"/>
      <c r="U55" s="12"/>
    </row>
    <row r="56" spans="1:25" s="13" customFormat="1" ht="13.8" x14ac:dyDescent="0.3">
      <c r="A56" s="12"/>
      <c r="B56" s="12"/>
      <c r="D56" s="158"/>
      <c r="E56" s="158"/>
      <c r="F56" s="19"/>
      <c r="G56" s="19"/>
      <c r="H56" s="19"/>
      <c r="I56" s="19"/>
      <c r="J56" s="162"/>
      <c r="K56" s="157"/>
      <c r="L56" s="157"/>
      <c r="M56" s="157"/>
      <c r="N56" s="128"/>
      <c r="O56" s="113"/>
      <c r="P56" s="12"/>
      <c r="Q56" s="12"/>
      <c r="R56" s="12"/>
      <c r="S56" s="16"/>
      <c r="T56" s="12"/>
      <c r="U56" s="12"/>
    </row>
    <row r="57" spans="1:25" s="13" customFormat="1" ht="13.8" x14ac:dyDescent="0.3">
      <c r="A57" s="12"/>
      <c r="B57" s="12"/>
      <c r="D57" s="158"/>
      <c r="E57" s="158"/>
      <c r="F57" s="19"/>
      <c r="G57" s="19"/>
      <c r="H57" s="19"/>
      <c r="I57" s="19"/>
      <c r="J57" s="162"/>
      <c r="K57" s="157"/>
      <c r="L57" s="157"/>
      <c r="M57" s="157"/>
      <c r="N57" s="128"/>
      <c r="O57" s="113"/>
      <c r="P57" s="12"/>
      <c r="Q57" s="12"/>
      <c r="R57" s="12"/>
      <c r="S57" s="16"/>
      <c r="T57" s="12"/>
      <c r="U57" s="12"/>
    </row>
    <row r="58" spans="1:25" s="13" customFormat="1" ht="13.8" x14ac:dyDescent="0.3">
      <c r="A58" s="12"/>
      <c r="B58" s="12"/>
      <c r="D58" s="158"/>
      <c r="E58" s="158"/>
      <c r="F58" s="19"/>
      <c r="G58" s="19"/>
      <c r="H58" s="19"/>
      <c r="I58" s="19"/>
      <c r="J58" s="162"/>
      <c r="K58" s="157"/>
      <c r="L58" s="157"/>
      <c r="M58" s="157"/>
      <c r="N58" s="128"/>
      <c r="O58" s="113"/>
      <c r="P58" s="12"/>
      <c r="Q58" s="12"/>
      <c r="R58" s="12"/>
      <c r="S58" s="16"/>
      <c r="T58" s="12"/>
      <c r="U58" s="12"/>
    </row>
    <row r="59" spans="1:25" s="13" customFormat="1" ht="13.8" x14ac:dyDescent="0.3">
      <c r="A59" s="12"/>
      <c r="B59" s="12"/>
      <c r="D59" s="158"/>
      <c r="E59" s="158"/>
      <c r="F59" s="19"/>
      <c r="G59" s="19"/>
      <c r="H59" s="19"/>
      <c r="I59" s="19"/>
      <c r="J59" s="162"/>
      <c r="K59" s="157"/>
      <c r="L59" s="157"/>
      <c r="M59" s="157"/>
      <c r="N59" s="128"/>
      <c r="O59" s="113"/>
      <c r="P59" s="12"/>
      <c r="Q59" s="12"/>
      <c r="R59" s="12"/>
      <c r="S59" s="16"/>
      <c r="T59" s="12"/>
      <c r="U59" s="12"/>
    </row>
    <row r="60" spans="1:25" s="13" customFormat="1" ht="13.8" x14ac:dyDescent="0.3">
      <c r="A60" s="12"/>
      <c r="B60" s="12"/>
      <c r="D60" s="158"/>
      <c r="E60" s="158"/>
      <c r="F60" s="19"/>
      <c r="G60" s="19"/>
      <c r="H60" s="19"/>
      <c r="I60" s="19"/>
      <c r="J60" s="162"/>
      <c r="K60" s="157"/>
      <c r="L60" s="157"/>
      <c r="M60" s="157"/>
      <c r="N60" s="128"/>
      <c r="O60" s="113"/>
      <c r="P60" s="12"/>
      <c r="Q60" s="12"/>
      <c r="R60" s="12"/>
      <c r="S60" s="16"/>
      <c r="T60" s="12"/>
      <c r="U60" s="12"/>
    </row>
    <row r="61" spans="1:25" s="13" customFormat="1" ht="13.8" x14ac:dyDescent="0.3">
      <c r="A61" s="12"/>
      <c r="B61" s="12"/>
      <c r="D61" s="158"/>
      <c r="E61" s="158"/>
      <c r="F61" s="19"/>
      <c r="G61" s="19"/>
      <c r="H61" s="19"/>
      <c r="I61" s="19"/>
      <c r="J61" s="162"/>
      <c r="K61" s="157"/>
      <c r="L61" s="157"/>
      <c r="M61" s="157"/>
      <c r="N61" s="128"/>
      <c r="O61" s="113"/>
      <c r="P61" s="12"/>
      <c r="Q61" s="12"/>
      <c r="R61" s="12"/>
      <c r="S61" s="16"/>
      <c r="T61" s="12"/>
      <c r="U61" s="12"/>
    </row>
    <row r="62" spans="1:25" s="13" customFormat="1" ht="13.8" x14ac:dyDescent="0.3">
      <c r="A62" s="12"/>
      <c r="B62" s="12"/>
      <c r="D62" s="158"/>
      <c r="E62" s="158"/>
      <c r="F62" s="19"/>
      <c r="G62" s="19"/>
      <c r="H62" s="19"/>
      <c r="I62" s="19"/>
      <c r="J62" s="162"/>
      <c r="K62" s="157"/>
      <c r="L62" s="157"/>
      <c r="M62" s="157"/>
      <c r="N62" s="128"/>
      <c r="O62" s="113"/>
      <c r="P62" s="12"/>
      <c r="Q62" s="12"/>
      <c r="R62" s="12"/>
      <c r="S62" s="16"/>
      <c r="T62" s="12"/>
      <c r="U62" s="12"/>
    </row>
    <row r="63" spans="1:25" s="13" customFormat="1" ht="13.8" x14ac:dyDescent="0.3">
      <c r="A63" s="12"/>
      <c r="B63" s="12"/>
      <c r="D63" s="158"/>
      <c r="E63" s="158"/>
      <c r="F63" s="19"/>
      <c r="G63" s="19"/>
      <c r="H63" s="19"/>
      <c r="I63" s="19"/>
      <c r="J63" s="162"/>
      <c r="K63" s="157"/>
      <c r="L63" s="157"/>
      <c r="M63" s="157"/>
      <c r="N63" s="128"/>
      <c r="O63" s="113"/>
      <c r="P63" s="12"/>
      <c r="Q63" s="12"/>
      <c r="R63" s="12"/>
      <c r="S63" s="16"/>
      <c r="T63" s="12"/>
      <c r="U63" s="12"/>
    </row>
    <row r="64" spans="1:25" s="13" customFormat="1" ht="13.8" x14ac:dyDescent="0.3">
      <c r="A64" s="12"/>
      <c r="B64" s="12"/>
      <c r="D64" s="158"/>
      <c r="E64" s="158"/>
      <c r="F64" s="19"/>
      <c r="G64" s="19"/>
      <c r="H64" s="19"/>
      <c r="I64" s="19"/>
      <c r="J64" s="162"/>
      <c r="K64" s="157"/>
      <c r="L64" s="157"/>
      <c r="M64" s="157"/>
      <c r="N64" s="128"/>
      <c r="O64" s="113"/>
      <c r="P64" s="12"/>
      <c r="Q64" s="12"/>
      <c r="R64" s="12"/>
      <c r="S64" s="16"/>
      <c r="T64" s="12"/>
      <c r="U64" s="12"/>
    </row>
    <row r="65" spans="1:26" s="13" customFormat="1" ht="13.8" x14ac:dyDescent="0.3">
      <c r="A65" s="12"/>
      <c r="B65" s="12"/>
      <c r="D65" s="158"/>
      <c r="E65" s="158"/>
      <c r="F65" s="19"/>
      <c r="G65" s="19"/>
      <c r="H65" s="19"/>
      <c r="I65" s="19"/>
      <c r="J65" s="162"/>
      <c r="K65" s="157"/>
      <c r="L65" s="157"/>
      <c r="M65" s="157"/>
      <c r="N65" s="128"/>
      <c r="O65" s="113"/>
      <c r="P65" s="12"/>
      <c r="Q65" s="12"/>
      <c r="R65" s="12"/>
      <c r="S65" s="16"/>
      <c r="T65" s="12"/>
      <c r="U65" s="12"/>
    </row>
    <row r="66" spans="1:26" s="13" customFormat="1" ht="13.8" x14ac:dyDescent="0.3">
      <c r="A66" s="12"/>
      <c r="B66" s="12"/>
      <c r="D66" s="158"/>
      <c r="E66" s="158"/>
      <c r="F66" s="158"/>
      <c r="G66" s="158"/>
      <c r="H66" s="19"/>
      <c r="I66" s="19"/>
      <c r="J66" s="19"/>
      <c r="K66" s="19"/>
      <c r="L66" s="19"/>
      <c r="M66" s="19"/>
      <c r="N66" s="126"/>
      <c r="O66" s="162"/>
      <c r="P66" s="15"/>
      <c r="Q66" s="15"/>
      <c r="R66" s="15"/>
      <c r="S66" s="16"/>
      <c r="T66" s="12"/>
      <c r="U66" s="12"/>
      <c r="V66" s="12"/>
      <c r="W66" s="16"/>
      <c r="X66" s="12"/>
      <c r="Y66" s="12"/>
    </row>
    <row r="67" spans="1:26" s="13" customFormat="1" ht="13.8" x14ac:dyDescent="0.3">
      <c r="A67" s="12"/>
      <c r="B67" s="12"/>
      <c r="D67" s="158"/>
      <c r="E67" s="158"/>
      <c r="F67" s="158"/>
      <c r="G67" s="158"/>
      <c r="H67" s="19"/>
      <c r="I67" s="19"/>
      <c r="J67" s="19"/>
      <c r="K67" s="19"/>
      <c r="L67" s="19"/>
      <c r="M67" s="19"/>
      <c r="N67" s="126"/>
      <c r="O67" s="162"/>
      <c r="P67" s="15"/>
      <c r="Q67" s="15"/>
      <c r="R67" s="15"/>
      <c r="S67" s="16"/>
      <c r="T67" s="12"/>
      <c r="U67" s="12"/>
      <c r="V67" s="12"/>
      <c r="W67" s="16"/>
      <c r="X67" s="12"/>
      <c r="Y67" s="12"/>
    </row>
    <row r="68" spans="1:26" s="13" customFormat="1" ht="13.8" x14ac:dyDescent="0.3">
      <c r="A68" s="12"/>
      <c r="B68" s="12"/>
      <c r="D68" s="158"/>
      <c r="E68" s="158"/>
      <c r="F68" s="158"/>
      <c r="G68" s="158"/>
      <c r="H68" s="19"/>
      <c r="I68" s="19"/>
      <c r="J68" s="19"/>
      <c r="K68" s="19"/>
      <c r="L68" s="19"/>
      <c r="M68" s="19"/>
      <c r="N68" s="126"/>
      <c r="O68" s="162"/>
      <c r="P68" s="15"/>
      <c r="Q68" s="15"/>
      <c r="R68" s="15"/>
      <c r="S68" s="16"/>
      <c r="T68" s="12"/>
      <c r="U68" s="12"/>
      <c r="V68" s="12"/>
      <c r="W68" s="16"/>
      <c r="X68" s="12"/>
      <c r="Y68" s="12"/>
    </row>
    <row r="69" spans="1:26" s="13" customFormat="1" ht="13.8" x14ac:dyDescent="0.3">
      <c r="A69" s="12"/>
      <c r="B69" s="12"/>
      <c r="D69" s="158"/>
      <c r="E69" s="158"/>
      <c r="F69" s="158"/>
      <c r="G69" s="158"/>
      <c r="H69" s="19"/>
      <c r="I69" s="19"/>
      <c r="J69" s="19"/>
      <c r="K69" s="19"/>
      <c r="L69" s="19"/>
      <c r="M69" s="19"/>
      <c r="N69" s="126"/>
      <c r="O69" s="162"/>
      <c r="P69" s="15"/>
      <c r="Q69" s="15"/>
      <c r="R69" s="15"/>
      <c r="S69" s="16"/>
      <c r="T69" s="12"/>
      <c r="U69" s="12"/>
      <c r="V69" s="12"/>
      <c r="W69" s="16"/>
      <c r="X69" s="12"/>
      <c r="Y69" s="12"/>
    </row>
    <row r="70" spans="1:26" s="13" customFormat="1" ht="13.8" x14ac:dyDescent="0.3">
      <c r="A70" s="12"/>
      <c r="B70" s="12"/>
      <c r="D70" s="158"/>
      <c r="E70" s="158"/>
      <c r="F70" s="158"/>
      <c r="G70" s="158"/>
      <c r="H70" s="19"/>
      <c r="I70" s="19"/>
      <c r="J70" s="19"/>
      <c r="K70" s="19"/>
      <c r="L70" s="19"/>
      <c r="M70" s="19"/>
      <c r="N70" s="126"/>
      <c r="O70" s="162"/>
      <c r="P70" s="15"/>
      <c r="Q70" s="15"/>
      <c r="R70" s="15"/>
      <c r="S70" s="16"/>
      <c r="T70" s="12"/>
      <c r="U70" s="12"/>
      <c r="V70" s="12"/>
      <c r="W70" s="16"/>
      <c r="X70" s="12"/>
      <c r="Y70" s="12"/>
    </row>
    <row r="71" spans="1:26" s="13" customFormat="1" ht="13.8" x14ac:dyDescent="0.3">
      <c r="A71" s="12"/>
      <c r="B71" s="12"/>
      <c r="D71" s="158"/>
      <c r="E71" s="158"/>
      <c r="F71" s="158"/>
      <c r="G71" s="158"/>
      <c r="H71" s="19"/>
      <c r="I71" s="19"/>
      <c r="J71" s="19"/>
      <c r="K71" s="19"/>
      <c r="L71" s="19"/>
      <c r="M71" s="19"/>
      <c r="N71" s="126"/>
      <c r="O71" s="162"/>
      <c r="P71" s="15"/>
      <c r="Q71" s="15"/>
      <c r="R71" s="15"/>
      <c r="S71" s="16"/>
      <c r="T71" s="12"/>
      <c r="U71" s="12"/>
      <c r="V71" s="12"/>
      <c r="W71" s="16"/>
      <c r="X71" s="12"/>
      <c r="Y71" s="12"/>
    </row>
    <row r="72" spans="1:26" s="13" customFormat="1" ht="13.8" x14ac:dyDescent="0.3">
      <c r="A72" s="12"/>
      <c r="B72" s="12"/>
      <c r="D72" s="158"/>
      <c r="E72" s="158"/>
      <c r="F72" s="158"/>
      <c r="G72" s="158"/>
      <c r="H72" s="19"/>
      <c r="I72" s="19"/>
      <c r="J72" s="19"/>
      <c r="K72" s="19"/>
      <c r="L72" s="19"/>
      <c r="M72" s="19"/>
      <c r="N72" s="126"/>
      <c r="O72" s="162"/>
      <c r="P72" s="15"/>
      <c r="Q72" s="15"/>
      <c r="R72" s="15"/>
      <c r="S72" s="16"/>
      <c r="T72" s="12"/>
      <c r="U72" s="12"/>
      <c r="V72" s="12"/>
      <c r="W72" s="16"/>
      <c r="X72" s="12"/>
      <c r="Y72" s="12"/>
    </row>
    <row r="73" spans="1:26" s="13" customFormat="1" ht="13.8" x14ac:dyDescent="0.3">
      <c r="A73" s="12"/>
      <c r="B73" s="12"/>
      <c r="D73" s="158"/>
      <c r="E73" s="158"/>
      <c r="F73" s="158"/>
      <c r="G73" s="158"/>
      <c r="H73" s="19"/>
      <c r="I73" s="19"/>
      <c r="J73" s="19"/>
      <c r="K73" s="19"/>
      <c r="L73" s="19"/>
      <c r="M73" s="19"/>
      <c r="N73" s="126"/>
      <c r="O73" s="162"/>
      <c r="P73" s="15"/>
      <c r="Q73" s="15"/>
      <c r="R73" s="15"/>
      <c r="S73" s="16"/>
      <c r="T73" s="12"/>
      <c r="U73" s="12"/>
      <c r="V73" s="12"/>
      <c r="W73" s="16"/>
      <c r="X73" s="12"/>
      <c r="Y73" s="12"/>
    </row>
    <row r="74" spans="1:26" s="13" customFormat="1" ht="13.8" x14ac:dyDescent="0.3">
      <c r="A74" s="12"/>
      <c r="B74" s="12"/>
      <c r="D74" s="158"/>
      <c r="E74" s="158"/>
      <c r="F74" s="158"/>
      <c r="G74" s="158"/>
      <c r="H74" s="19"/>
      <c r="I74" s="19"/>
      <c r="J74" s="19"/>
      <c r="K74" s="19"/>
      <c r="L74" s="19"/>
      <c r="M74" s="19"/>
      <c r="N74" s="126"/>
      <c r="O74" s="162"/>
      <c r="P74" s="15"/>
      <c r="Q74" s="15"/>
      <c r="R74" s="15"/>
      <c r="S74" s="16"/>
      <c r="T74" s="12"/>
      <c r="U74" s="12"/>
      <c r="V74" s="12"/>
      <c r="W74" s="16"/>
      <c r="X74" s="12"/>
      <c r="Y74" s="12"/>
    </row>
    <row r="75" spans="1:26" s="13" customFormat="1" ht="13.8" x14ac:dyDescent="0.3">
      <c r="A75" s="12"/>
      <c r="B75" s="12"/>
      <c r="D75" s="158"/>
      <c r="E75" s="158"/>
      <c r="F75" s="158"/>
      <c r="G75" s="158"/>
      <c r="H75" s="19"/>
      <c r="I75" s="19"/>
      <c r="J75" s="19"/>
      <c r="K75" s="19"/>
      <c r="L75" s="19"/>
      <c r="M75" s="19"/>
      <c r="N75" s="126"/>
      <c r="O75" s="162"/>
      <c r="P75" s="15"/>
      <c r="Q75" s="15"/>
      <c r="R75" s="15"/>
      <c r="S75" s="16"/>
      <c r="T75" s="12"/>
      <c r="U75" s="12"/>
      <c r="V75" s="12"/>
      <c r="W75" s="16"/>
      <c r="X75" s="12"/>
      <c r="Y75" s="12"/>
    </row>
    <row r="76" spans="1:26" s="13" customFormat="1" ht="13.8" x14ac:dyDescent="0.3">
      <c r="A76" s="12"/>
      <c r="B76" s="12"/>
      <c r="D76" s="158"/>
      <c r="E76" s="158"/>
      <c r="F76" s="158"/>
      <c r="G76" s="158"/>
      <c r="H76" s="19"/>
      <c r="I76" s="19"/>
      <c r="J76" s="19"/>
      <c r="K76" s="19"/>
      <c r="L76" s="19"/>
      <c r="M76" s="19"/>
      <c r="N76" s="126"/>
      <c r="O76" s="162"/>
      <c r="P76" s="15"/>
      <c r="Q76" s="15"/>
      <c r="R76" s="15"/>
      <c r="S76" s="16"/>
      <c r="T76" s="12"/>
      <c r="U76" s="12"/>
      <c r="V76" s="12"/>
      <c r="W76" s="16"/>
      <c r="X76" s="12"/>
      <c r="Y76" s="12"/>
    </row>
    <row r="77" spans="1:26" s="13" customFormat="1" x14ac:dyDescent="0.3">
      <c r="A77" s="12"/>
      <c r="B77" s="12"/>
      <c r="D77" s="158"/>
      <c r="E77" s="158"/>
      <c r="F77" s="158"/>
      <c r="G77" s="158"/>
      <c r="H77" s="20"/>
      <c r="I77" s="20"/>
      <c r="J77" s="20"/>
      <c r="K77" s="20"/>
      <c r="L77" s="20"/>
      <c r="M77" s="20"/>
      <c r="N77" s="128"/>
      <c r="O77" s="20"/>
      <c r="P77" s="15"/>
      <c r="Q77" s="15"/>
      <c r="R77" s="15"/>
      <c r="S77" s="16"/>
      <c r="T77" s="12"/>
      <c r="U77" s="12"/>
      <c r="V77" s="12"/>
      <c r="W77" s="16"/>
      <c r="X77" s="12"/>
      <c r="Y77" s="12"/>
      <c r="Z77" s="18"/>
    </row>
    <row r="78" spans="1:26" s="13" customFormat="1" x14ac:dyDescent="0.3">
      <c r="A78" s="12"/>
      <c r="B78" s="12"/>
      <c r="D78" s="158"/>
      <c r="E78" s="158"/>
      <c r="F78" s="158"/>
      <c r="G78" s="158"/>
      <c r="H78" s="20"/>
      <c r="I78" s="20"/>
      <c r="J78" s="20"/>
      <c r="K78" s="20"/>
      <c r="L78" s="20"/>
      <c r="M78" s="20"/>
      <c r="N78" s="128"/>
      <c r="O78" s="20"/>
      <c r="P78" s="15"/>
      <c r="Q78" s="15"/>
      <c r="R78" s="15"/>
      <c r="S78" s="16"/>
      <c r="T78" s="12"/>
      <c r="U78" s="12"/>
      <c r="V78" s="12"/>
      <c r="W78" s="16"/>
      <c r="X78" s="12"/>
      <c r="Y78" s="12"/>
      <c r="Z78" s="18"/>
    </row>
    <row r="79" spans="1:26" s="13" customFormat="1" x14ac:dyDescent="0.3">
      <c r="A79" s="12"/>
      <c r="B79" s="12"/>
      <c r="D79" s="158"/>
      <c r="E79" s="158"/>
      <c r="F79" s="158"/>
      <c r="G79" s="158"/>
      <c r="H79" s="20"/>
      <c r="I79" s="20"/>
      <c r="J79" s="20"/>
      <c r="K79" s="20"/>
      <c r="L79" s="20"/>
      <c r="M79" s="20"/>
      <c r="N79" s="128"/>
      <c r="O79" s="20"/>
      <c r="P79" s="15"/>
      <c r="Q79" s="15"/>
      <c r="R79" s="15"/>
      <c r="S79" s="16"/>
      <c r="T79" s="12"/>
      <c r="U79" s="12"/>
      <c r="V79" s="12"/>
      <c r="W79" s="16"/>
      <c r="X79" s="12"/>
      <c r="Y79" s="12"/>
      <c r="Z79" s="18"/>
    </row>
    <row r="80" spans="1:26" s="13" customFormat="1" x14ac:dyDescent="0.3">
      <c r="A80" s="12"/>
      <c r="B80" s="12"/>
      <c r="D80" s="158"/>
      <c r="E80" s="158"/>
      <c r="F80" s="158"/>
      <c r="G80" s="158"/>
      <c r="H80" s="20"/>
      <c r="I80" s="20"/>
      <c r="J80" s="20"/>
      <c r="K80" s="20"/>
      <c r="L80" s="20"/>
      <c r="M80" s="20"/>
      <c r="N80" s="128"/>
      <c r="O80" s="20"/>
      <c r="P80" s="15"/>
      <c r="Q80" s="15"/>
      <c r="R80" s="15"/>
      <c r="S80" s="16"/>
      <c r="T80" s="12"/>
      <c r="U80" s="12"/>
      <c r="V80" s="12"/>
      <c r="W80" s="16"/>
      <c r="X80" s="12"/>
      <c r="Y80" s="12"/>
      <c r="Z80" s="18"/>
    </row>
    <row r="81" spans="1:26" s="13" customFormat="1" x14ac:dyDescent="0.3">
      <c r="A81" s="12"/>
      <c r="B81" s="12"/>
      <c r="D81" s="158"/>
      <c r="E81" s="158"/>
      <c r="F81" s="158"/>
      <c r="G81" s="158"/>
      <c r="H81" s="20"/>
      <c r="I81" s="20"/>
      <c r="J81" s="20"/>
      <c r="K81" s="20"/>
      <c r="L81" s="20"/>
      <c r="M81" s="20"/>
      <c r="N81" s="128"/>
      <c r="O81" s="20"/>
      <c r="P81" s="15"/>
      <c r="Q81" s="15"/>
      <c r="R81" s="15"/>
      <c r="S81" s="16"/>
      <c r="T81" s="12"/>
      <c r="U81" s="12"/>
      <c r="V81" s="12"/>
      <c r="W81" s="16"/>
      <c r="X81" s="12"/>
      <c r="Y81" s="12"/>
      <c r="Z81" s="18"/>
    </row>
    <row r="82" spans="1:26" s="13" customFormat="1" x14ac:dyDescent="0.3">
      <c r="A82" s="12"/>
      <c r="B82" s="12"/>
      <c r="D82" s="158"/>
      <c r="E82" s="158"/>
      <c r="F82" s="158"/>
      <c r="G82" s="158"/>
      <c r="H82" s="20"/>
      <c r="I82" s="20"/>
      <c r="J82" s="20"/>
      <c r="K82" s="20"/>
      <c r="L82" s="20"/>
      <c r="M82" s="20"/>
      <c r="N82" s="128"/>
      <c r="O82" s="20"/>
      <c r="P82" s="15"/>
      <c r="Q82" s="15"/>
      <c r="R82" s="15"/>
      <c r="S82" s="16"/>
      <c r="T82" s="12"/>
      <c r="U82" s="12"/>
      <c r="V82" s="12"/>
      <c r="W82" s="16"/>
      <c r="X82" s="12"/>
      <c r="Y82" s="12"/>
      <c r="Z82" s="18"/>
    </row>
    <row r="83" spans="1:26" s="13" customFormat="1" x14ac:dyDescent="0.3">
      <c r="A83" s="12"/>
      <c r="B83" s="12"/>
      <c r="D83" s="158"/>
      <c r="E83" s="158"/>
      <c r="F83" s="158"/>
      <c r="G83" s="158"/>
      <c r="H83" s="20"/>
      <c r="I83" s="20"/>
      <c r="J83" s="20"/>
      <c r="K83" s="20"/>
      <c r="L83" s="20"/>
      <c r="M83" s="20"/>
      <c r="N83" s="128"/>
      <c r="O83" s="20"/>
      <c r="P83" s="15"/>
      <c r="Q83" s="15"/>
      <c r="R83" s="15"/>
      <c r="S83" s="16"/>
      <c r="T83" s="12"/>
      <c r="U83" s="12"/>
      <c r="V83" s="12"/>
      <c r="W83" s="16"/>
      <c r="X83" s="12"/>
      <c r="Y83" s="12"/>
      <c r="Z83" s="18"/>
    </row>
    <row r="84" spans="1:26" s="13" customFormat="1" x14ac:dyDescent="0.3">
      <c r="A84" s="12"/>
      <c r="B84" s="12"/>
      <c r="D84" s="158"/>
      <c r="E84" s="158"/>
      <c r="F84" s="158"/>
      <c r="G84" s="158"/>
      <c r="H84" s="20"/>
      <c r="I84" s="20"/>
      <c r="J84" s="20"/>
      <c r="K84" s="20"/>
      <c r="L84" s="20"/>
      <c r="M84" s="20"/>
      <c r="N84" s="128"/>
      <c r="O84" s="20"/>
      <c r="P84" s="15"/>
      <c r="Q84" s="15"/>
      <c r="R84" s="15"/>
      <c r="S84" s="16"/>
      <c r="T84" s="12"/>
      <c r="U84" s="12"/>
      <c r="V84" s="12"/>
      <c r="W84" s="16"/>
      <c r="X84" s="12"/>
      <c r="Y84" s="12"/>
      <c r="Z84" s="18"/>
    </row>
    <row r="85" spans="1:26" s="13" customFormat="1" x14ac:dyDescent="0.3">
      <c r="A85" s="12"/>
      <c r="B85" s="12"/>
      <c r="D85" s="158"/>
      <c r="E85" s="158"/>
      <c r="F85" s="158"/>
      <c r="G85" s="158"/>
      <c r="H85" s="20"/>
      <c r="I85" s="20"/>
      <c r="J85" s="20"/>
      <c r="K85" s="20"/>
      <c r="L85" s="20"/>
      <c r="M85" s="20"/>
      <c r="N85" s="128"/>
      <c r="O85" s="20"/>
      <c r="P85" s="15"/>
      <c r="Q85" s="15"/>
      <c r="R85" s="15"/>
      <c r="S85" s="16"/>
      <c r="T85" s="12"/>
      <c r="U85" s="12"/>
      <c r="V85" s="12"/>
      <c r="W85" s="16"/>
      <c r="X85" s="12"/>
      <c r="Y85" s="12"/>
      <c r="Z85" s="18"/>
    </row>
    <row r="86" spans="1:26" s="13" customFormat="1" x14ac:dyDescent="0.3">
      <c r="A86" s="12"/>
      <c r="B86" s="12"/>
      <c r="D86" s="158"/>
      <c r="E86" s="158"/>
      <c r="F86" s="158"/>
      <c r="G86" s="158"/>
      <c r="H86" s="20"/>
      <c r="I86" s="20"/>
      <c r="J86" s="20"/>
      <c r="K86" s="20"/>
      <c r="L86" s="20"/>
      <c r="M86" s="20"/>
      <c r="N86" s="128"/>
      <c r="O86" s="20"/>
      <c r="P86" s="15"/>
      <c r="Q86" s="15"/>
      <c r="R86" s="15"/>
      <c r="S86" s="16"/>
      <c r="T86" s="12"/>
      <c r="U86" s="12"/>
      <c r="V86" s="12"/>
      <c r="W86" s="16"/>
      <c r="X86" s="12"/>
      <c r="Y86" s="12"/>
      <c r="Z86" s="18"/>
    </row>
    <row r="87" spans="1:26" s="13" customFormat="1" x14ac:dyDescent="0.3">
      <c r="A87" s="12"/>
      <c r="B87" s="12"/>
      <c r="D87" s="158"/>
      <c r="E87" s="158"/>
      <c r="F87" s="158"/>
      <c r="G87" s="158"/>
      <c r="H87" s="20"/>
      <c r="I87" s="20"/>
      <c r="J87" s="20"/>
      <c r="K87" s="20"/>
      <c r="L87" s="20"/>
      <c r="M87" s="20"/>
      <c r="N87" s="128"/>
      <c r="O87" s="20"/>
      <c r="P87" s="15"/>
      <c r="Q87" s="15"/>
      <c r="R87" s="15"/>
      <c r="S87" s="16"/>
      <c r="T87" s="12"/>
      <c r="U87" s="12"/>
      <c r="V87" s="12"/>
      <c r="W87" s="16"/>
      <c r="X87" s="12"/>
      <c r="Y87" s="12"/>
      <c r="Z87" s="18"/>
    </row>
    <row r="88" spans="1:26" s="13" customFormat="1" x14ac:dyDescent="0.3">
      <c r="A88" s="12"/>
      <c r="B88" s="12"/>
      <c r="D88" s="158"/>
      <c r="E88" s="158"/>
      <c r="F88" s="158"/>
      <c r="G88" s="158"/>
      <c r="H88" s="20"/>
      <c r="I88" s="20"/>
      <c r="J88" s="20"/>
      <c r="K88" s="20"/>
      <c r="L88" s="20"/>
      <c r="M88" s="20"/>
      <c r="N88" s="128"/>
      <c r="O88" s="20"/>
      <c r="P88" s="15"/>
      <c r="Q88" s="15"/>
      <c r="R88" s="15"/>
      <c r="S88" s="16"/>
      <c r="T88" s="12"/>
      <c r="U88" s="12"/>
      <c r="V88" s="12"/>
      <c r="W88" s="16"/>
      <c r="X88" s="12"/>
      <c r="Y88" s="12"/>
      <c r="Z88" s="18"/>
    </row>
    <row r="89" spans="1:26" s="13" customFormat="1" x14ac:dyDescent="0.3">
      <c r="A89" s="12"/>
      <c r="B89" s="12"/>
      <c r="D89" s="158"/>
      <c r="E89" s="158"/>
      <c r="F89" s="158"/>
      <c r="G89" s="158"/>
      <c r="H89" s="20"/>
      <c r="I89" s="20"/>
      <c r="J89" s="20"/>
      <c r="K89" s="20"/>
      <c r="L89" s="20"/>
      <c r="M89" s="20"/>
      <c r="N89" s="128"/>
      <c r="O89" s="20"/>
      <c r="P89" s="15"/>
      <c r="Q89" s="15"/>
      <c r="R89" s="15"/>
      <c r="S89" s="16"/>
      <c r="T89" s="12"/>
      <c r="U89" s="12"/>
      <c r="V89" s="12"/>
      <c r="W89" s="16"/>
      <c r="X89" s="12"/>
      <c r="Y89" s="12"/>
      <c r="Z89" s="18"/>
    </row>
    <row r="90" spans="1:26" s="13" customFormat="1" x14ac:dyDescent="0.3">
      <c r="A90" s="12"/>
      <c r="B90" s="12"/>
      <c r="D90" s="158"/>
      <c r="E90" s="158"/>
      <c r="F90" s="158"/>
      <c r="G90" s="158"/>
      <c r="H90" s="20"/>
      <c r="I90" s="20"/>
      <c r="J90" s="20"/>
      <c r="K90" s="20"/>
      <c r="L90" s="20"/>
      <c r="M90" s="20"/>
      <c r="N90" s="128"/>
      <c r="O90" s="20"/>
      <c r="P90" s="15"/>
      <c r="Q90" s="15"/>
      <c r="R90" s="15"/>
      <c r="S90" s="16"/>
      <c r="T90" s="12"/>
      <c r="U90" s="12"/>
      <c r="V90" s="12"/>
      <c r="W90" s="16"/>
      <c r="X90" s="12"/>
      <c r="Y90" s="12"/>
      <c r="Z90" s="18"/>
    </row>
    <row r="91" spans="1:26" s="13" customFormat="1" x14ac:dyDescent="0.3">
      <c r="A91" s="12"/>
      <c r="B91" s="12"/>
      <c r="D91" s="158"/>
      <c r="E91" s="158"/>
      <c r="F91" s="158"/>
      <c r="G91" s="158"/>
      <c r="H91" s="20"/>
      <c r="I91" s="20"/>
      <c r="J91" s="20"/>
      <c r="K91" s="20"/>
      <c r="L91" s="20"/>
      <c r="M91" s="20"/>
      <c r="N91" s="128"/>
      <c r="O91" s="20"/>
      <c r="P91" s="15"/>
      <c r="Q91" s="15"/>
      <c r="R91" s="15"/>
      <c r="S91" s="16"/>
      <c r="T91" s="12"/>
      <c r="U91" s="12"/>
      <c r="V91" s="12"/>
      <c r="W91" s="16"/>
      <c r="X91" s="12"/>
      <c r="Y91" s="12"/>
      <c r="Z91" s="18"/>
    </row>
    <row r="92" spans="1:26" s="13" customFormat="1" x14ac:dyDescent="0.3">
      <c r="A92" s="12"/>
      <c r="B92" s="12"/>
      <c r="D92" s="158"/>
      <c r="E92" s="158"/>
      <c r="F92" s="158"/>
      <c r="G92" s="158"/>
      <c r="H92" s="20"/>
      <c r="I92" s="20"/>
      <c r="J92" s="20"/>
      <c r="K92" s="20"/>
      <c r="L92" s="20"/>
      <c r="M92" s="20"/>
      <c r="N92" s="128"/>
      <c r="O92" s="20"/>
      <c r="P92" s="15"/>
      <c r="Q92" s="15"/>
      <c r="R92" s="15"/>
      <c r="S92" s="16"/>
      <c r="T92" s="12"/>
      <c r="U92" s="12"/>
      <c r="V92" s="12"/>
      <c r="W92" s="16"/>
      <c r="X92" s="12"/>
      <c r="Y92" s="12"/>
      <c r="Z92" s="18"/>
    </row>
    <row r="93" spans="1:26" s="13" customFormat="1" x14ac:dyDescent="0.3">
      <c r="A93" s="12"/>
      <c r="B93" s="12"/>
      <c r="D93" s="158"/>
      <c r="E93" s="158"/>
      <c r="F93" s="158"/>
      <c r="G93" s="158"/>
      <c r="H93" s="20"/>
      <c r="I93" s="20"/>
      <c r="J93" s="20"/>
      <c r="K93" s="20"/>
      <c r="L93" s="20"/>
      <c r="M93" s="20"/>
      <c r="N93" s="128"/>
      <c r="O93" s="20"/>
      <c r="P93" s="15"/>
      <c r="Q93" s="15"/>
      <c r="R93" s="15"/>
      <c r="S93" s="16"/>
      <c r="T93" s="12"/>
      <c r="U93" s="12"/>
      <c r="V93" s="12"/>
      <c r="W93" s="16"/>
      <c r="X93" s="12"/>
      <c r="Y93" s="12"/>
      <c r="Z93" s="18"/>
    </row>
    <row r="94" spans="1:26" s="13" customFormat="1" x14ac:dyDescent="0.3">
      <c r="A94" s="12"/>
      <c r="B94" s="12"/>
      <c r="D94" s="158"/>
      <c r="E94" s="158"/>
      <c r="F94" s="158"/>
      <c r="G94" s="158"/>
      <c r="H94" s="20"/>
      <c r="I94" s="20"/>
      <c r="J94" s="20"/>
      <c r="K94" s="20"/>
      <c r="L94" s="20"/>
      <c r="M94" s="20"/>
      <c r="N94" s="128"/>
      <c r="O94" s="20"/>
      <c r="P94" s="15"/>
      <c r="Q94" s="15"/>
      <c r="R94" s="15"/>
      <c r="S94" s="16"/>
      <c r="T94" s="12"/>
      <c r="U94" s="12"/>
      <c r="V94" s="12"/>
      <c r="W94" s="16"/>
      <c r="X94" s="12"/>
      <c r="Y94" s="12"/>
      <c r="Z94" s="18"/>
    </row>
    <row r="95" spans="1:26" s="13" customFormat="1" x14ac:dyDescent="0.3">
      <c r="A95" s="12"/>
      <c r="B95" s="12"/>
      <c r="D95" s="158"/>
      <c r="E95" s="158"/>
      <c r="F95" s="158"/>
      <c r="G95" s="158"/>
      <c r="H95" s="20"/>
      <c r="I95" s="20"/>
      <c r="J95" s="20"/>
      <c r="K95" s="20"/>
      <c r="L95" s="20"/>
      <c r="M95" s="20"/>
      <c r="N95" s="128"/>
      <c r="O95" s="20"/>
      <c r="P95" s="15"/>
      <c r="Q95" s="15"/>
      <c r="R95" s="15"/>
      <c r="S95" s="16"/>
      <c r="T95" s="12"/>
      <c r="U95" s="12"/>
      <c r="V95" s="12"/>
      <c r="W95" s="16"/>
      <c r="X95" s="12"/>
      <c r="Y95" s="12"/>
      <c r="Z95" s="18"/>
    </row>
    <row r="96" spans="1:26" s="13" customFormat="1" x14ac:dyDescent="0.3">
      <c r="A96" s="12"/>
      <c r="B96" s="12"/>
      <c r="D96" s="158"/>
      <c r="E96" s="158"/>
      <c r="F96" s="158"/>
      <c r="G96" s="158"/>
      <c r="H96" s="20"/>
      <c r="I96" s="20"/>
      <c r="J96" s="20"/>
      <c r="K96" s="20"/>
      <c r="L96" s="20"/>
      <c r="M96" s="20"/>
      <c r="N96" s="128"/>
      <c r="O96" s="20"/>
      <c r="P96" s="15"/>
      <c r="Q96" s="15"/>
      <c r="R96" s="15"/>
      <c r="S96" s="16"/>
      <c r="T96" s="12"/>
      <c r="U96" s="12"/>
      <c r="V96" s="12"/>
      <c r="W96" s="16"/>
      <c r="X96" s="12"/>
      <c r="Y96" s="12"/>
      <c r="Z96" s="18"/>
    </row>
    <row r="97" spans="1:26" s="13" customFormat="1" x14ac:dyDescent="0.3">
      <c r="A97" s="12"/>
      <c r="B97" s="12"/>
      <c r="D97" s="158"/>
      <c r="E97" s="158"/>
      <c r="F97" s="158"/>
      <c r="G97" s="158"/>
      <c r="H97" s="20"/>
      <c r="I97" s="20"/>
      <c r="J97" s="20"/>
      <c r="K97" s="20"/>
      <c r="L97" s="20"/>
      <c r="M97" s="20"/>
      <c r="N97" s="128"/>
      <c r="O97" s="20"/>
      <c r="P97" s="15"/>
      <c r="Q97" s="15"/>
      <c r="R97" s="15"/>
      <c r="S97" s="16"/>
      <c r="T97" s="12"/>
      <c r="U97" s="12"/>
      <c r="V97" s="12"/>
      <c r="W97" s="16"/>
      <c r="X97" s="12"/>
      <c r="Y97" s="12"/>
      <c r="Z97" s="18"/>
    </row>
    <row r="98" spans="1:26" s="13" customFormat="1" x14ac:dyDescent="0.3">
      <c r="A98" s="12"/>
      <c r="B98" s="12"/>
      <c r="D98" s="158"/>
      <c r="E98" s="158"/>
      <c r="F98" s="158"/>
      <c r="G98" s="158"/>
      <c r="H98" s="20"/>
      <c r="I98" s="20"/>
      <c r="J98" s="20"/>
      <c r="K98" s="20"/>
      <c r="L98" s="20"/>
      <c r="M98" s="20"/>
      <c r="N98" s="128"/>
      <c r="O98" s="20"/>
      <c r="P98" s="15"/>
      <c r="Q98" s="15"/>
      <c r="R98" s="15"/>
      <c r="S98" s="16"/>
      <c r="T98" s="12"/>
      <c r="U98" s="12"/>
      <c r="V98" s="12"/>
      <c r="W98" s="16"/>
      <c r="X98" s="12"/>
      <c r="Y98" s="12"/>
      <c r="Z98" s="18"/>
    </row>
    <row r="99" spans="1:26" s="13" customFormat="1" x14ac:dyDescent="0.3">
      <c r="A99" s="12"/>
      <c r="B99" s="12"/>
      <c r="D99" s="158"/>
      <c r="E99" s="158"/>
      <c r="F99" s="158"/>
      <c r="G99" s="158"/>
      <c r="H99" s="20"/>
      <c r="I99" s="20"/>
      <c r="J99" s="20"/>
      <c r="K99" s="20"/>
      <c r="L99" s="20"/>
      <c r="M99" s="20"/>
      <c r="N99" s="128"/>
      <c r="O99" s="20"/>
      <c r="P99" s="15"/>
      <c r="Q99" s="15"/>
      <c r="R99" s="15"/>
      <c r="S99" s="16"/>
      <c r="T99" s="12"/>
      <c r="U99" s="12"/>
      <c r="V99" s="12"/>
      <c r="W99" s="16"/>
      <c r="X99" s="12"/>
      <c r="Y99" s="12"/>
      <c r="Z99" s="18"/>
    </row>
    <row r="100" spans="1:26" s="13" customFormat="1" x14ac:dyDescent="0.3">
      <c r="A100" s="12"/>
      <c r="B100" s="12"/>
      <c r="D100" s="158"/>
      <c r="E100" s="158"/>
      <c r="F100" s="158"/>
      <c r="G100" s="158"/>
      <c r="H100" s="20"/>
      <c r="I100" s="20"/>
      <c r="J100" s="20"/>
      <c r="K100" s="20"/>
      <c r="L100" s="20"/>
      <c r="M100" s="20"/>
      <c r="N100" s="128"/>
      <c r="O100" s="20"/>
      <c r="P100" s="15"/>
      <c r="Q100" s="15"/>
      <c r="R100" s="15"/>
      <c r="S100" s="16"/>
      <c r="T100" s="12"/>
      <c r="U100" s="12"/>
      <c r="V100" s="12"/>
      <c r="W100" s="16"/>
      <c r="X100" s="12"/>
      <c r="Y100" s="12"/>
      <c r="Z100" s="18"/>
    </row>
    <row r="101" spans="1:26" s="13" customFormat="1" x14ac:dyDescent="0.3">
      <c r="A101" s="12"/>
      <c r="B101" s="12"/>
      <c r="D101" s="158"/>
      <c r="E101" s="158"/>
      <c r="F101" s="158"/>
      <c r="G101" s="158"/>
      <c r="H101" s="20"/>
      <c r="I101" s="20"/>
      <c r="J101" s="20"/>
      <c r="K101" s="20"/>
      <c r="L101" s="20"/>
      <c r="M101" s="20"/>
      <c r="N101" s="128"/>
      <c r="O101" s="20"/>
      <c r="P101" s="15"/>
      <c r="Q101" s="15"/>
      <c r="R101" s="15"/>
      <c r="S101" s="16"/>
      <c r="T101" s="12"/>
      <c r="U101" s="12"/>
      <c r="V101" s="12"/>
      <c r="W101" s="16"/>
      <c r="X101" s="12"/>
      <c r="Y101" s="12"/>
      <c r="Z101" s="18"/>
    </row>
    <row r="102" spans="1:26" s="13" customFormat="1" x14ac:dyDescent="0.3">
      <c r="A102" s="12"/>
      <c r="B102" s="12"/>
      <c r="D102" s="158"/>
      <c r="E102" s="158"/>
      <c r="F102" s="158"/>
      <c r="G102" s="158"/>
      <c r="H102" s="20"/>
      <c r="I102" s="20"/>
      <c r="J102" s="20"/>
      <c r="K102" s="20"/>
      <c r="L102" s="20"/>
      <c r="M102" s="20"/>
      <c r="N102" s="128"/>
      <c r="O102" s="20"/>
      <c r="P102" s="15"/>
      <c r="Q102" s="15"/>
      <c r="R102" s="15"/>
      <c r="S102" s="16"/>
      <c r="T102" s="12"/>
      <c r="U102" s="12"/>
      <c r="V102" s="12"/>
      <c r="W102" s="16"/>
      <c r="X102" s="12"/>
      <c r="Y102" s="12"/>
      <c r="Z102" s="18"/>
    </row>
    <row r="103" spans="1:26" s="13" customFormat="1" x14ac:dyDescent="0.3">
      <c r="A103" s="12"/>
      <c r="B103" s="12"/>
      <c r="D103" s="158"/>
      <c r="E103" s="158"/>
      <c r="F103" s="158"/>
      <c r="G103" s="158"/>
      <c r="H103" s="20"/>
      <c r="I103" s="20"/>
      <c r="J103" s="20"/>
      <c r="K103" s="20"/>
      <c r="L103" s="20"/>
      <c r="M103" s="20"/>
      <c r="N103" s="128"/>
      <c r="O103" s="20"/>
      <c r="P103" s="15"/>
      <c r="Q103" s="15"/>
      <c r="R103" s="15"/>
      <c r="S103" s="16"/>
      <c r="T103" s="12"/>
      <c r="U103" s="12"/>
      <c r="V103" s="12"/>
      <c r="W103" s="16"/>
      <c r="X103" s="12"/>
      <c r="Y103" s="12"/>
      <c r="Z103" s="18"/>
    </row>
    <row r="104" spans="1:26" s="13" customFormat="1" x14ac:dyDescent="0.3">
      <c r="A104" s="12"/>
      <c r="B104" s="12"/>
      <c r="D104" s="158"/>
      <c r="E104" s="158"/>
      <c r="F104" s="158"/>
      <c r="G104" s="158"/>
      <c r="H104" s="20"/>
      <c r="I104" s="20"/>
      <c r="J104" s="20"/>
      <c r="K104" s="20"/>
      <c r="L104" s="20"/>
      <c r="M104" s="20"/>
      <c r="N104" s="128"/>
      <c r="O104" s="20"/>
      <c r="P104" s="15"/>
      <c r="Q104" s="15"/>
      <c r="R104" s="15"/>
      <c r="S104" s="16"/>
      <c r="T104" s="12"/>
      <c r="U104" s="12"/>
      <c r="V104" s="12"/>
      <c r="W104" s="16"/>
      <c r="X104" s="12"/>
      <c r="Y104" s="12"/>
      <c r="Z104" s="18"/>
    </row>
    <row r="105" spans="1:26" s="13" customFormat="1" x14ac:dyDescent="0.3">
      <c r="A105" s="12"/>
      <c r="B105" s="12"/>
      <c r="D105" s="158"/>
      <c r="E105" s="158"/>
      <c r="F105" s="158"/>
      <c r="G105" s="158"/>
      <c r="H105" s="20"/>
      <c r="I105" s="20"/>
      <c r="J105" s="20"/>
      <c r="K105" s="20"/>
      <c r="L105" s="20"/>
      <c r="M105" s="20"/>
      <c r="N105" s="128"/>
      <c r="O105" s="20"/>
      <c r="P105" s="15"/>
      <c r="Q105" s="15"/>
      <c r="R105" s="15"/>
      <c r="S105" s="16"/>
      <c r="T105" s="12"/>
      <c r="U105" s="12"/>
      <c r="V105" s="12"/>
      <c r="W105" s="16"/>
      <c r="X105" s="12"/>
      <c r="Y105" s="12"/>
      <c r="Z105" s="18"/>
    </row>
    <row r="106" spans="1:26" s="13" customFormat="1" x14ac:dyDescent="0.3">
      <c r="A106" s="12"/>
      <c r="B106" s="12"/>
      <c r="D106" s="158"/>
      <c r="E106" s="158"/>
      <c r="F106" s="158"/>
      <c r="G106" s="158"/>
      <c r="H106" s="20"/>
      <c r="I106" s="20"/>
      <c r="J106" s="20"/>
      <c r="K106" s="20"/>
      <c r="L106" s="20"/>
      <c r="M106" s="20"/>
      <c r="N106" s="128"/>
      <c r="O106" s="20"/>
      <c r="P106" s="15"/>
      <c r="Q106" s="15"/>
      <c r="R106" s="15"/>
      <c r="S106" s="16"/>
      <c r="T106" s="12"/>
      <c r="U106" s="12"/>
      <c r="V106" s="12"/>
      <c r="W106" s="16"/>
      <c r="X106" s="12"/>
      <c r="Y106" s="12"/>
      <c r="Z106" s="18"/>
    </row>
    <row r="107" spans="1:26" s="13" customFormat="1" x14ac:dyDescent="0.3">
      <c r="A107" s="12"/>
      <c r="B107" s="12"/>
      <c r="D107" s="158"/>
      <c r="E107" s="158"/>
      <c r="F107" s="158"/>
      <c r="G107" s="158"/>
      <c r="H107" s="20"/>
      <c r="I107" s="20"/>
      <c r="J107" s="20"/>
      <c r="K107" s="20"/>
      <c r="L107" s="20"/>
      <c r="M107" s="20"/>
      <c r="N107" s="128"/>
      <c r="O107" s="20"/>
      <c r="P107" s="15"/>
      <c r="Q107" s="15"/>
      <c r="R107" s="15"/>
      <c r="S107" s="16"/>
      <c r="T107" s="12"/>
      <c r="U107" s="12"/>
      <c r="V107" s="12"/>
      <c r="W107" s="16"/>
      <c r="X107" s="12"/>
      <c r="Y107" s="12"/>
      <c r="Z107" s="18"/>
    </row>
    <row r="108" spans="1:26" s="13" customFormat="1" x14ac:dyDescent="0.3">
      <c r="A108" s="12"/>
      <c r="B108" s="12"/>
      <c r="D108" s="158"/>
      <c r="E108" s="158"/>
      <c r="F108" s="158"/>
      <c r="G108" s="158"/>
      <c r="H108" s="20"/>
      <c r="I108" s="20"/>
      <c r="J108" s="20"/>
      <c r="K108" s="20"/>
      <c r="L108" s="20"/>
      <c r="M108" s="20"/>
      <c r="N108" s="128"/>
      <c r="O108" s="20"/>
      <c r="P108" s="15"/>
      <c r="Q108" s="15"/>
      <c r="R108" s="15"/>
      <c r="S108" s="16"/>
      <c r="T108" s="12"/>
      <c r="U108" s="12"/>
      <c r="V108" s="12"/>
      <c r="W108" s="16"/>
      <c r="X108" s="12"/>
      <c r="Y108" s="12"/>
      <c r="Z108" s="18"/>
    </row>
    <row r="109" spans="1:26" s="13" customFormat="1" x14ac:dyDescent="0.3">
      <c r="A109" s="12"/>
      <c r="B109" s="12"/>
      <c r="D109" s="12"/>
      <c r="E109" s="12"/>
      <c r="F109" s="12"/>
      <c r="G109" s="12"/>
      <c r="H109" s="17"/>
      <c r="I109" s="17"/>
      <c r="J109" s="17"/>
      <c r="K109" s="20"/>
      <c r="L109" s="20"/>
      <c r="M109" s="20"/>
      <c r="N109" s="128"/>
      <c r="O109" s="17"/>
      <c r="P109" s="15"/>
      <c r="Q109" s="15"/>
      <c r="R109" s="15"/>
      <c r="S109" s="16"/>
      <c r="T109" s="12"/>
      <c r="U109" s="12"/>
      <c r="V109" s="12"/>
      <c r="W109" s="16"/>
      <c r="X109" s="12"/>
      <c r="Y109" s="12"/>
      <c r="Z109" s="18"/>
    </row>
    <row r="110" spans="1:26" s="13" customFormat="1" x14ac:dyDescent="0.3">
      <c r="A110" s="12"/>
      <c r="B110" s="12"/>
      <c r="D110" s="12"/>
      <c r="E110" s="12"/>
      <c r="F110" s="12"/>
      <c r="G110" s="12"/>
      <c r="H110" s="17"/>
      <c r="I110" s="17"/>
      <c r="J110" s="17"/>
      <c r="K110" s="20"/>
      <c r="L110" s="20"/>
      <c r="M110" s="20"/>
      <c r="N110" s="128"/>
      <c r="O110" s="17"/>
      <c r="P110" s="15"/>
      <c r="Q110" s="15"/>
      <c r="R110" s="15"/>
      <c r="S110" s="16"/>
      <c r="T110" s="12"/>
      <c r="U110" s="12"/>
      <c r="V110" s="12"/>
      <c r="W110" s="16"/>
      <c r="X110" s="12"/>
      <c r="Y110" s="12"/>
      <c r="Z110" s="18"/>
    </row>
    <row r="111" spans="1:26" s="13" customFormat="1" x14ac:dyDescent="0.3">
      <c r="A111" s="12"/>
      <c r="B111" s="12"/>
      <c r="D111" s="12"/>
      <c r="E111" s="12"/>
      <c r="F111" s="12"/>
      <c r="G111" s="12"/>
      <c r="H111" s="17"/>
      <c r="I111" s="17"/>
      <c r="J111" s="17"/>
      <c r="K111" s="20"/>
      <c r="L111" s="20"/>
      <c r="M111" s="20"/>
      <c r="N111" s="128"/>
      <c r="O111" s="17"/>
      <c r="P111" s="15"/>
      <c r="Q111" s="15"/>
      <c r="R111" s="15"/>
      <c r="S111" s="16"/>
      <c r="T111" s="12"/>
      <c r="U111" s="12"/>
      <c r="V111" s="12"/>
      <c r="W111" s="16"/>
      <c r="X111" s="12"/>
      <c r="Y111" s="12"/>
      <c r="Z111" s="18"/>
    </row>
    <row r="112" spans="1:26" s="13" customFormat="1" x14ac:dyDescent="0.3">
      <c r="A112" s="12"/>
      <c r="B112" s="12"/>
      <c r="D112" s="12"/>
      <c r="E112" s="12"/>
      <c r="F112" s="12"/>
      <c r="G112" s="12"/>
      <c r="H112" s="17"/>
      <c r="I112" s="17"/>
      <c r="J112" s="17"/>
      <c r="K112" s="20"/>
      <c r="L112" s="20"/>
      <c r="M112" s="20"/>
      <c r="N112" s="128"/>
      <c r="O112" s="17"/>
      <c r="P112" s="15"/>
      <c r="Q112" s="15"/>
      <c r="R112" s="15"/>
      <c r="S112" s="16"/>
      <c r="T112" s="12"/>
      <c r="U112" s="12"/>
      <c r="V112" s="12"/>
      <c r="W112" s="16"/>
      <c r="X112" s="12"/>
      <c r="Y112" s="12"/>
      <c r="Z112" s="18"/>
    </row>
    <row r="113" spans="1:26" s="13" customFormat="1" x14ac:dyDescent="0.3">
      <c r="A113" s="12"/>
      <c r="B113" s="12"/>
      <c r="D113" s="12"/>
      <c r="E113" s="12"/>
      <c r="F113" s="12"/>
      <c r="G113" s="12"/>
      <c r="H113" s="17"/>
      <c r="I113" s="17"/>
      <c r="J113" s="17"/>
      <c r="K113" s="20"/>
      <c r="L113" s="20"/>
      <c r="M113" s="20"/>
      <c r="N113" s="128"/>
      <c r="O113" s="17"/>
      <c r="P113" s="15"/>
      <c r="Q113" s="15"/>
      <c r="R113" s="15"/>
      <c r="S113" s="16"/>
      <c r="T113" s="12"/>
      <c r="U113" s="12"/>
      <c r="V113" s="12"/>
      <c r="W113" s="16"/>
      <c r="X113" s="12"/>
      <c r="Y113" s="12"/>
      <c r="Z113" s="18"/>
    </row>
    <row r="114" spans="1:26" s="13" customFormat="1" x14ac:dyDescent="0.3">
      <c r="A114" s="12"/>
      <c r="B114" s="12"/>
      <c r="D114" s="12"/>
      <c r="E114" s="12"/>
      <c r="F114" s="12"/>
      <c r="G114" s="12"/>
      <c r="H114" s="17"/>
      <c r="I114" s="17"/>
      <c r="J114" s="17"/>
      <c r="K114" s="20"/>
      <c r="L114" s="20"/>
      <c r="M114" s="20"/>
      <c r="N114" s="128"/>
      <c r="O114" s="17"/>
      <c r="P114" s="15"/>
      <c r="Q114" s="15"/>
      <c r="R114" s="15"/>
      <c r="S114" s="16"/>
      <c r="T114" s="12"/>
      <c r="U114" s="12"/>
      <c r="V114" s="12"/>
      <c r="W114" s="16"/>
      <c r="X114" s="12"/>
      <c r="Y114" s="12"/>
      <c r="Z114" s="18"/>
    </row>
    <row r="115" spans="1:26" s="13" customFormat="1" x14ac:dyDescent="0.3">
      <c r="A115" s="12"/>
      <c r="B115" s="12"/>
      <c r="D115" s="12"/>
      <c r="E115" s="12"/>
      <c r="F115" s="12"/>
      <c r="G115" s="12"/>
      <c r="H115" s="17"/>
      <c r="I115" s="17"/>
      <c r="J115" s="17"/>
      <c r="K115" s="20"/>
      <c r="L115" s="20"/>
      <c r="M115" s="20"/>
      <c r="N115" s="128"/>
      <c r="O115" s="17"/>
      <c r="P115" s="15"/>
      <c r="Q115" s="15"/>
      <c r="R115" s="15"/>
      <c r="S115" s="16"/>
      <c r="T115" s="12"/>
      <c r="U115" s="12"/>
      <c r="V115" s="12"/>
      <c r="W115" s="16"/>
      <c r="X115" s="12"/>
      <c r="Y115" s="12"/>
      <c r="Z115" s="18"/>
    </row>
    <row r="116" spans="1:26" s="13" customFormat="1" x14ac:dyDescent="0.3">
      <c r="A116" s="12"/>
      <c r="B116" s="12"/>
      <c r="D116" s="12"/>
      <c r="E116" s="12"/>
      <c r="F116" s="12"/>
      <c r="G116" s="12"/>
      <c r="H116" s="17"/>
      <c r="I116" s="17"/>
      <c r="J116" s="17"/>
      <c r="K116" s="20"/>
      <c r="L116" s="20"/>
      <c r="M116" s="20"/>
      <c r="N116" s="128"/>
      <c r="O116" s="17"/>
      <c r="P116" s="15"/>
      <c r="Q116" s="15"/>
      <c r="R116" s="15"/>
      <c r="S116" s="16"/>
      <c r="T116" s="12"/>
      <c r="U116" s="12"/>
      <c r="V116" s="12"/>
      <c r="W116" s="16"/>
      <c r="X116" s="12"/>
      <c r="Y116" s="12"/>
      <c r="Z116" s="18"/>
    </row>
    <row r="117" spans="1:26" s="13" customFormat="1" x14ac:dyDescent="0.3">
      <c r="A117" s="12"/>
      <c r="B117" s="12"/>
      <c r="D117" s="12"/>
      <c r="E117" s="12"/>
      <c r="F117" s="12"/>
      <c r="G117" s="12"/>
      <c r="H117" s="17"/>
      <c r="I117" s="17"/>
      <c r="J117" s="17"/>
      <c r="K117" s="20"/>
      <c r="L117" s="20"/>
      <c r="M117" s="20"/>
      <c r="N117" s="128"/>
      <c r="O117" s="17"/>
      <c r="P117" s="15"/>
      <c r="Q117" s="15"/>
      <c r="R117" s="15"/>
      <c r="S117" s="16"/>
      <c r="T117" s="12"/>
      <c r="U117" s="12"/>
      <c r="V117" s="12"/>
      <c r="W117" s="16"/>
      <c r="X117" s="12"/>
      <c r="Y117" s="12"/>
      <c r="Z117" s="18"/>
    </row>
    <row r="118" spans="1:26" s="13" customFormat="1" x14ac:dyDescent="0.3">
      <c r="A118" s="12"/>
      <c r="B118" s="12"/>
      <c r="D118" s="12"/>
      <c r="E118" s="12"/>
      <c r="F118" s="12"/>
      <c r="G118" s="12"/>
      <c r="H118" s="17"/>
      <c r="I118" s="17"/>
      <c r="J118" s="17"/>
      <c r="K118" s="20"/>
      <c r="L118" s="20"/>
      <c r="M118" s="20"/>
      <c r="N118" s="128"/>
      <c r="O118" s="17"/>
      <c r="P118" s="15"/>
      <c r="Q118" s="15"/>
      <c r="R118" s="15"/>
      <c r="S118" s="16"/>
      <c r="T118" s="12"/>
      <c r="U118" s="12"/>
      <c r="V118" s="12"/>
      <c r="W118" s="16"/>
      <c r="X118" s="12"/>
      <c r="Y118" s="12"/>
      <c r="Z118" s="18"/>
    </row>
  </sheetData>
  <mergeCells count="137">
    <mergeCell ref="D25:D27"/>
    <mergeCell ref="C25:C27"/>
    <mergeCell ref="B25:B27"/>
    <mergeCell ref="A25:A27"/>
    <mergeCell ref="M25:M27"/>
    <mergeCell ref="L25:L27"/>
    <mergeCell ref="K25:K27"/>
    <mergeCell ref="J25:J27"/>
    <mergeCell ref="I25:I27"/>
    <mergeCell ref="H25:H27"/>
    <mergeCell ref="G25:G27"/>
    <mergeCell ref="F25:F27"/>
    <mergeCell ref="E25:E27"/>
    <mergeCell ref="N2:N6"/>
    <mergeCell ref="N7:N9"/>
    <mergeCell ref="N10:N12"/>
    <mergeCell ref="N13:N15"/>
    <mergeCell ref="N16:N18"/>
    <mergeCell ref="N19:N21"/>
    <mergeCell ref="N22:N24"/>
    <mergeCell ref="Q19:Q21"/>
    <mergeCell ref="Q22:Q24"/>
    <mergeCell ref="P22:P24"/>
    <mergeCell ref="O22:O24"/>
    <mergeCell ref="Q25:Q27"/>
    <mergeCell ref="P25:P27"/>
    <mergeCell ref="O25:O27"/>
    <mergeCell ref="N25:N27"/>
    <mergeCell ref="M22:M24"/>
    <mergeCell ref="L22:L24"/>
    <mergeCell ref="K22:K24"/>
    <mergeCell ref="J22:J24"/>
    <mergeCell ref="I22:I24"/>
    <mergeCell ref="H22:H24"/>
    <mergeCell ref="A22:A24"/>
    <mergeCell ref="O19:O21"/>
    <mergeCell ref="P19:P21"/>
    <mergeCell ref="A19:A21"/>
    <mergeCell ref="C19:C21"/>
    <mergeCell ref="D19:D21"/>
    <mergeCell ref="E19:E21"/>
    <mergeCell ref="F19:F21"/>
    <mergeCell ref="G19:G21"/>
    <mergeCell ref="H19:H21"/>
    <mergeCell ref="I19:I21"/>
    <mergeCell ref="J19:J21"/>
    <mergeCell ref="B19:B21"/>
    <mergeCell ref="G22:G24"/>
    <mergeCell ref="F22:F24"/>
    <mergeCell ref="E22:E24"/>
    <mergeCell ref="K19:K21"/>
    <mergeCell ref="L19:L21"/>
    <mergeCell ref="M19:M21"/>
    <mergeCell ref="D22:D24"/>
    <mergeCell ref="C22:C24"/>
    <mergeCell ref="B22:B24"/>
    <mergeCell ref="M13:M15"/>
    <mergeCell ref="O13:O15"/>
    <mergeCell ref="P13:P15"/>
    <mergeCell ref="Q13:Q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O16:O18"/>
    <mergeCell ref="P16:P18"/>
    <mergeCell ref="Q16:Q18"/>
    <mergeCell ref="M10:M12"/>
    <mergeCell ref="O10:O12"/>
    <mergeCell ref="P10:P12"/>
    <mergeCell ref="Q10:Q12"/>
    <mergeCell ref="A13:A1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L13:L15"/>
    <mergeCell ref="H10:H12"/>
    <mergeCell ref="I10:I12"/>
    <mergeCell ref="J10:J12"/>
    <mergeCell ref="K10:K12"/>
    <mergeCell ref="L10:L12"/>
    <mergeCell ref="F10:F12"/>
    <mergeCell ref="G10:G12"/>
    <mergeCell ref="A10:A12"/>
    <mergeCell ref="L7:L9"/>
    <mergeCell ref="B10:B12"/>
    <mergeCell ref="C10:C12"/>
    <mergeCell ref="D10:D12"/>
    <mergeCell ref="E10:E12"/>
    <mergeCell ref="F1:G1"/>
    <mergeCell ref="A2:A6"/>
    <mergeCell ref="B2:B6"/>
    <mergeCell ref="C2:C6"/>
    <mergeCell ref="D2:D6"/>
    <mergeCell ref="E2:E6"/>
    <mergeCell ref="F2:F6"/>
    <mergeCell ref="G2:G6"/>
    <mergeCell ref="M7:M9"/>
    <mergeCell ref="O2:O6"/>
    <mergeCell ref="P2:P6"/>
    <mergeCell ref="Q2:Q6"/>
    <mergeCell ref="A7:A9"/>
    <mergeCell ref="B7:B9"/>
    <mergeCell ref="C7:C9"/>
    <mergeCell ref="D7:D9"/>
    <mergeCell ref="E7:E9"/>
    <mergeCell ref="F7:F9"/>
    <mergeCell ref="G7:G9"/>
    <mergeCell ref="H2:H6"/>
    <mergeCell ref="I2:I6"/>
    <mergeCell ref="J2:J6"/>
    <mergeCell ref="K2:K6"/>
    <mergeCell ref="L2:L6"/>
    <mergeCell ref="M2:M6"/>
    <mergeCell ref="O7:O9"/>
    <mergeCell ref="P7:P9"/>
    <mergeCell ref="Q7:Q9"/>
    <mergeCell ref="H7:H9"/>
    <mergeCell ref="I7:I9"/>
    <mergeCell ref="J7:J9"/>
    <mergeCell ref="K7:K9"/>
  </mergeCells>
  <pageMargins left="0.7" right="0.7" top="0.75" bottom="0.75" header="0.3" footer="0.3"/>
  <pageSetup paperSize="8" scale="48" orientation="landscape" r:id="rId1"/>
  <rowBreaks count="2" manualBreakCount="2">
    <brk id="15" max="24" man="1"/>
    <brk id="21" max="2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9"/>
  <sheetViews>
    <sheetView view="pageBreakPreview" topLeftCell="D1" zoomScale="60" zoomScaleNormal="90" workbookViewId="0">
      <selection activeCell="N22" sqref="N22"/>
    </sheetView>
  </sheetViews>
  <sheetFormatPr defaultColWidth="8.88671875" defaultRowHeight="14.4" x14ac:dyDescent="0.3"/>
  <cols>
    <col min="1" max="1" width="8.88671875" style="5"/>
    <col min="2" max="2" width="12.6640625" style="5" customWidth="1"/>
    <col min="3" max="3" width="32.33203125" style="4" customWidth="1"/>
    <col min="4" max="4" width="17.5546875" style="5" bestFit="1" customWidth="1"/>
    <col min="5" max="5" width="8.21875" style="5" customWidth="1"/>
    <col min="6" max="6" width="12.33203125" style="5" bestFit="1" customWidth="1"/>
    <col min="7" max="7" width="17.44140625" style="5" customWidth="1"/>
    <col min="8" max="8" width="21.21875" style="6" customWidth="1"/>
    <col min="9" max="9" width="21.77734375" style="6" customWidth="1"/>
    <col min="10" max="10" width="17.88671875" style="6" bestFit="1" customWidth="1"/>
    <col min="11" max="12" width="17.88671875" style="6" customWidth="1"/>
    <col min="13" max="13" width="17.5546875" style="21" bestFit="1" customWidth="1"/>
    <col min="14" max="14" width="17.88671875" style="21" bestFit="1" customWidth="1"/>
    <col min="15" max="15" width="16.44140625" style="21" customWidth="1"/>
    <col min="16" max="16" width="16.44140625" style="129" customWidth="1"/>
    <col min="17" max="17" width="12.44140625" style="135" customWidth="1"/>
    <col min="18" max="18" width="11.5546875" style="135" customWidth="1"/>
    <col min="19" max="19" width="12.5546875" style="135" customWidth="1"/>
    <col min="20" max="20" width="12.5546875" style="9" customWidth="1"/>
    <col min="21" max="21" width="18.6640625" style="7" bestFit="1" customWidth="1"/>
    <col min="22" max="22" width="16.44140625" style="5" bestFit="1" customWidth="1"/>
    <col min="23" max="23" width="14.44140625" style="5" customWidth="1"/>
    <col min="24" max="24" width="14.44140625" style="138" customWidth="1"/>
    <col min="25" max="25" width="14.44140625" style="5" customWidth="1"/>
    <col min="26" max="26" width="20.44140625" style="7" customWidth="1"/>
    <col min="27" max="28" width="14.44140625" style="5" bestFit="1" customWidth="1"/>
    <col min="29" max="29" width="8.77734375" customWidth="1"/>
    <col min="30" max="16384" width="8.88671875" style="4"/>
  </cols>
  <sheetData>
    <row r="1" spans="1:29" s="2" customFormat="1" ht="47.4" customHeight="1" x14ac:dyDescent="0.3">
      <c r="A1" s="1" t="s">
        <v>28</v>
      </c>
      <c r="B1" s="1" t="s">
        <v>0</v>
      </c>
      <c r="C1" s="1" t="s">
        <v>1</v>
      </c>
      <c r="D1" s="1" t="s">
        <v>50</v>
      </c>
      <c r="E1" s="1" t="s">
        <v>26</v>
      </c>
      <c r="F1" s="178" t="s">
        <v>9</v>
      </c>
      <c r="G1" s="178"/>
      <c r="H1" s="88" t="s">
        <v>2</v>
      </c>
      <c r="I1" s="88" t="s">
        <v>3</v>
      </c>
      <c r="J1" s="88" t="s">
        <v>19</v>
      </c>
      <c r="K1" s="88" t="s">
        <v>126</v>
      </c>
      <c r="L1" s="88" t="s">
        <v>508</v>
      </c>
      <c r="M1" s="88" t="s">
        <v>17</v>
      </c>
      <c r="N1" s="88" t="s">
        <v>53</v>
      </c>
      <c r="O1" s="88" t="s">
        <v>54</v>
      </c>
      <c r="P1" s="120"/>
      <c r="Q1" s="133" t="s">
        <v>48</v>
      </c>
      <c r="R1" s="133" t="s">
        <v>41</v>
      </c>
      <c r="S1" s="133" t="s">
        <v>6</v>
      </c>
      <c r="T1" s="89" t="s">
        <v>331</v>
      </c>
      <c r="U1" s="90" t="s">
        <v>5</v>
      </c>
      <c r="V1" s="1" t="s">
        <v>56</v>
      </c>
      <c r="W1" s="1" t="s">
        <v>57</v>
      </c>
      <c r="X1" s="120"/>
      <c r="Y1" s="1" t="s">
        <v>331</v>
      </c>
      <c r="Z1" s="90" t="s">
        <v>4</v>
      </c>
      <c r="AA1" s="1" t="s">
        <v>55</v>
      </c>
      <c r="AB1" s="1" t="s">
        <v>57</v>
      </c>
    </row>
    <row r="2" spans="1:29" ht="175.8" customHeight="1" x14ac:dyDescent="0.3">
      <c r="A2" s="78">
        <v>1</v>
      </c>
      <c r="B2" s="78" t="s">
        <v>113</v>
      </c>
      <c r="C2" s="79" t="s">
        <v>114</v>
      </c>
      <c r="D2" s="78" t="s">
        <v>115</v>
      </c>
      <c r="E2" s="78">
        <v>3.2</v>
      </c>
      <c r="F2" s="78" t="s">
        <v>10</v>
      </c>
      <c r="G2" s="78" t="s">
        <v>11</v>
      </c>
      <c r="H2" s="81">
        <v>34912661.5</v>
      </c>
      <c r="I2" s="81">
        <v>31237644.5</v>
      </c>
      <c r="J2" s="81">
        <v>3675017</v>
      </c>
      <c r="K2" s="81">
        <v>1837508.5</v>
      </c>
      <c r="L2" s="143">
        <f t="shared" ref="L2:L11" si="0">H2+K2</f>
        <v>36750170</v>
      </c>
      <c r="M2" s="82">
        <v>36750100</v>
      </c>
      <c r="N2" s="82">
        <f t="shared" ref="N2:N12" si="1">M2*0.85</f>
        <v>31237585</v>
      </c>
      <c r="O2" s="82">
        <f>M2*0.05</f>
        <v>1837505</v>
      </c>
      <c r="P2" s="131">
        <f t="shared" ref="P2:P12" si="2">N2/I2</f>
        <v>0.9999980952469063</v>
      </c>
      <c r="Q2" s="132" t="s">
        <v>117</v>
      </c>
      <c r="R2" s="136" t="s">
        <v>116</v>
      </c>
      <c r="S2" s="136" t="s">
        <v>118</v>
      </c>
      <c r="T2" s="80" t="s">
        <v>364</v>
      </c>
      <c r="U2" s="28" t="s">
        <v>119</v>
      </c>
      <c r="V2" s="55">
        <v>6300000</v>
      </c>
      <c r="W2" s="55">
        <v>19407994</v>
      </c>
      <c r="X2" s="137">
        <f>W2/V2</f>
        <v>3.0806339682539683</v>
      </c>
      <c r="Y2" s="55" t="s">
        <v>365</v>
      </c>
      <c r="Z2" s="28" t="s">
        <v>120</v>
      </c>
      <c r="AA2" s="32">
        <v>15</v>
      </c>
      <c r="AB2" s="32">
        <v>15</v>
      </c>
      <c r="AC2" s="4"/>
    </row>
    <row r="3" spans="1:29" ht="159.6" customHeight="1" x14ac:dyDescent="0.3">
      <c r="A3" s="78">
        <v>2</v>
      </c>
      <c r="B3" s="78" t="s">
        <v>192</v>
      </c>
      <c r="C3" s="79" t="s">
        <v>121</v>
      </c>
      <c r="D3" s="78" t="s">
        <v>122</v>
      </c>
      <c r="E3" s="78">
        <v>3.2</v>
      </c>
      <c r="F3" s="78" t="s">
        <v>10</v>
      </c>
      <c r="G3" s="78" t="s">
        <v>11</v>
      </c>
      <c r="H3" s="81">
        <v>17907956.949999999</v>
      </c>
      <c r="I3" s="81">
        <v>16022908.85</v>
      </c>
      <c r="J3" s="81">
        <v>1885048.1</v>
      </c>
      <c r="K3" s="81">
        <v>942524.05</v>
      </c>
      <c r="L3" s="143">
        <f t="shared" si="0"/>
        <v>18850481</v>
      </c>
      <c r="M3" s="82">
        <v>18849260.859999999</v>
      </c>
      <c r="N3" s="142">
        <f t="shared" si="1"/>
        <v>16021871.730999999</v>
      </c>
      <c r="O3" s="142">
        <f>M3*0.05</f>
        <v>942463.04300000006</v>
      </c>
      <c r="P3" s="131">
        <f t="shared" si="2"/>
        <v>0.99993527273919425</v>
      </c>
      <c r="Q3" s="132" t="s">
        <v>124</v>
      </c>
      <c r="R3" s="136" t="s">
        <v>123</v>
      </c>
      <c r="S3" s="136" t="s">
        <v>125</v>
      </c>
      <c r="T3" s="80" t="s">
        <v>364</v>
      </c>
      <c r="U3" s="28" t="s">
        <v>119</v>
      </c>
      <c r="V3" s="55">
        <v>10141797</v>
      </c>
      <c r="W3" s="55">
        <v>1513588</v>
      </c>
      <c r="X3" s="137">
        <f t="shared" ref="X3:X17" si="3">W3/V3</f>
        <v>0.14924258491862932</v>
      </c>
      <c r="Y3" s="55" t="s">
        <v>365</v>
      </c>
      <c r="Z3" s="28" t="s">
        <v>120</v>
      </c>
      <c r="AA3" s="37">
        <v>13</v>
      </c>
      <c r="AB3" s="37">
        <v>13</v>
      </c>
      <c r="AC3" s="4"/>
    </row>
    <row r="4" spans="1:29" ht="156.6" customHeight="1" x14ac:dyDescent="0.3">
      <c r="A4" s="78">
        <v>3</v>
      </c>
      <c r="B4" s="78" t="s">
        <v>128</v>
      </c>
      <c r="C4" s="79" t="s">
        <v>127</v>
      </c>
      <c r="D4" s="78" t="s">
        <v>129</v>
      </c>
      <c r="E4" s="78">
        <v>3.2</v>
      </c>
      <c r="F4" s="78" t="s">
        <v>10</v>
      </c>
      <c r="G4" s="78" t="s">
        <v>11</v>
      </c>
      <c r="H4" s="81">
        <v>7514418.9199999999</v>
      </c>
      <c r="I4" s="81">
        <v>6723427.4500000002</v>
      </c>
      <c r="J4" s="81">
        <v>790991.47</v>
      </c>
      <c r="K4" s="81">
        <v>395495.73</v>
      </c>
      <c r="L4" s="143">
        <f t="shared" si="0"/>
        <v>7909914.6500000004</v>
      </c>
      <c r="M4" s="82">
        <v>7909669.5700000003</v>
      </c>
      <c r="N4" s="142">
        <f t="shared" si="1"/>
        <v>6723219.1344999997</v>
      </c>
      <c r="O4" s="142">
        <f t="shared" ref="O4:O14" si="4">M4*0.05</f>
        <v>395483.47850000003</v>
      </c>
      <c r="P4" s="131">
        <f t="shared" si="2"/>
        <v>0.99996901647239456</v>
      </c>
      <c r="Q4" s="132" t="s">
        <v>131</v>
      </c>
      <c r="R4" s="136" t="s">
        <v>130</v>
      </c>
      <c r="S4" s="136" t="s">
        <v>132</v>
      </c>
      <c r="T4" s="80" t="s">
        <v>364</v>
      </c>
      <c r="U4" s="28" t="s">
        <v>119</v>
      </c>
      <c r="V4" s="55">
        <v>7661234</v>
      </c>
      <c r="W4" s="55">
        <v>3850567</v>
      </c>
      <c r="X4" s="137">
        <f t="shared" si="3"/>
        <v>0.50260401914365227</v>
      </c>
      <c r="Y4" s="55" t="s">
        <v>365</v>
      </c>
      <c r="Z4" s="28" t="s">
        <v>120</v>
      </c>
      <c r="AA4" s="66">
        <v>15</v>
      </c>
      <c r="AB4" s="66">
        <v>15</v>
      </c>
      <c r="AC4" s="4"/>
    </row>
    <row r="5" spans="1:29" ht="137.4" customHeight="1" x14ac:dyDescent="0.3">
      <c r="A5" s="78">
        <v>4</v>
      </c>
      <c r="B5" s="78" t="s">
        <v>138</v>
      </c>
      <c r="C5" s="79" t="s">
        <v>133</v>
      </c>
      <c r="D5" s="78" t="s">
        <v>134</v>
      </c>
      <c r="E5" s="78">
        <v>3.1</v>
      </c>
      <c r="F5" s="78" t="s">
        <v>10</v>
      </c>
      <c r="G5" s="78" t="s">
        <v>37</v>
      </c>
      <c r="H5" s="81">
        <v>452029.76</v>
      </c>
      <c r="I5" s="81">
        <v>404447.68</v>
      </c>
      <c r="J5" s="81">
        <v>47582.080000000002</v>
      </c>
      <c r="K5" s="81">
        <v>23791.040000000001</v>
      </c>
      <c r="L5" s="143">
        <f t="shared" si="0"/>
        <v>475820.79999999999</v>
      </c>
      <c r="M5" s="82">
        <v>332409.59999999998</v>
      </c>
      <c r="N5" s="142">
        <f t="shared" si="1"/>
        <v>282548.15999999997</v>
      </c>
      <c r="O5" s="142">
        <f t="shared" si="4"/>
        <v>16620.48</v>
      </c>
      <c r="P5" s="131">
        <f t="shared" si="2"/>
        <v>0.69860249909209515</v>
      </c>
      <c r="Q5" s="132" t="s">
        <v>136</v>
      </c>
      <c r="R5" s="132" t="s">
        <v>135</v>
      </c>
      <c r="S5" s="136" t="s">
        <v>137</v>
      </c>
      <c r="T5" s="80"/>
      <c r="U5" s="28"/>
      <c r="V5" s="62"/>
      <c r="W5" s="62"/>
      <c r="X5" s="137"/>
      <c r="Y5" s="94" t="s">
        <v>343</v>
      </c>
      <c r="Z5" s="28" t="s">
        <v>39</v>
      </c>
      <c r="AA5" s="37">
        <v>1</v>
      </c>
      <c r="AB5" s="37">
        <v>1</v>
      </c>
      <c r="AC5" s="4"/>
    </row>
    <row r="6" spans="1:29" s="13" customFormat="1" ht="128.4" customHeight="1" x14ac:dyDescent="0.3">
      <c r="A6" s="78">
        <v>5</v>
      </c>
      <c r="B6" s="78" t="s">
        <v>8</v>
      </c>
      <c r="C6" s="79" t="s">
        <v>139</v>
      </c>
      <c r="D6" s="78" t="s">
        <v>140</v>
      </c>
      <c r="E6" s="78">
        <v>3.1</v>
      </c>
      <c r="F6" s="78" t="s">
        <v>10</v>
      </c>
      <c r="G6" s="78" t="s">
        <v>37</v>
      </c>
      <c r="H6" s="81">
        <v>193571</v>
      </c>
      <c r="I6" s="81">
        <v>164535.35</v>
      </c>
      <c r="J6" s="81">
        <v>29035.65</v>
      </c>
      <c r="K6" s="81">
        <v>0</v>
      </c>
      <c r="L6" s="143">
        <f t="shared" si="0"/>
        <v>193571</v>
      </c>
      <c r="M6" s="82">
        <v>193571</v>
      </c>
      <c r="N6" s="142">
        <f t="shared" si="1"/>
        <v>164535.35</v>
      </c>
      <c r="O6" s="142">
        <f t="shared" si="4"/>
        <v>9678.5500000000011</v>
      </c>
      <c r="P6" s="131">
        <f t="shared" si="2"/>
        <v>1</v>
      </c>
      <c r="Q6" s="132" t="s">
        <v>141</v>
      </c>
      <c r="R6" s="136" t="s">
        <v>34</v>
      </c>
      <c r="S6" s="136" t="s">
        <v>142</v>
      </c>
      <c r="T6" s="80"/>
      <c r="U6" s="79"/>
      <c r="V6" s="62"/>
      <c r="W6" s="62"/>
      <c r="X6" s="137"/>
      <c r="Y6" s="94" t="s">
        <v>343</v>
      </c>
      <c r="Z6" s="79" t="s">
        <v>39</v>
      </c>
      <c r="AA6" s="37">
        <v>2</v>
      </c>
      <c r="AB6" s="37">
        <v>2</v>
      </c>
    </row>
    <row r="7" spans="1:29" s="13" customFormat="1" ht="135" customHeight="1" x14ac:dyDescent="0.3">
      <c r="A7" s="78">
        <v>6</v>
      </c>
      <c r="B7" s="78" t="s">
        <v>145</v>
      </c>
      <c r="C7" s="79" t="s">
        <v>144</v>
      </c>
      <c r="D7" s="78" t="s">
        <v>143</v>
      </c>
      <c r="E7" s="78" t="s">
        <v>320</v>
      </c>
      <c r="F7" s="78" t="s">
        <v>10</v>
      </c>
      <c r="G7" s="78" t="s">
        <v>37</v>
      </c>
      <c r="H7" s="81">
        <v>669208.03</v>
      </c>
      <c r="I7" s="81">
        <v>598765.07999999996</v>
      </c>
      <c r="J7" s="81">
        <v>70442.95</v>
      </c>
      <c r="K7" s="81">
        <v>35221.480000000003</v>
      </c>
      <c r="L7" s="143">
        <f t="shared" si="0"/>
        <v>704429.51</v>
      </c>
      <c r="M7" s="82">
        <v>646569.6</v>
      </c>
      <c r="N7" s="142">
        <f t="shared" si="1"/>
        <v>549584.15999999992</v>
      </c>
      <c r="O7" s="142">
        <f t="shared" si="4"/>
        <v>32328.48</v>
      </c>
      <c r="P7" s="131">
        <f t="shared" si="2"/>
        <v>0.91786274510196875</v>
      </c>
      <c r="Q7" s="132" t="s">
        <v>147</v>
      </c>
      <c r="R7" s="136" t="s">
        <v>146</v>
      </c>
      <c r="S7" s="136" t="s">
        <v>42</v>
      </c>
      <c r="T7" s="80"/>
      <c r="U7" s="79"/>
      <c r="V7" s="62"/>
      <c r="W7" s="62"/>
      <c r="X7" s="137"/>
      <c r="Y7" s="94" t="s">
        <v>343</v>
      </c>
      <c r="Z7" s="79" t="s">
        <v>39</v>
      </c>
      <c r="AA7" s="37">
        <v>2</v>
      </c>
      <c r="AB7" s="37">
        <v>1</v>
      </c>
    </row>
    <row r="8" spans="1:29" s="13" customFormat="1" ht="85.2" customHeight="1" x14ac:dyDescent="0.3">
      <c r="A8" s="78">
        <v>7</v>
      </c>
      <c r="B8" s="78" t="s">
        <v>150</v>
      </c>
      <c r="C8" s="79" t="s">
        <v>149</v>
      </c>
      <c r="D8" s="78" t="s">
        <v>148</v>
      </c>
      <c r="E8" s="78">
        <v>3.1</v>
      </c>
      <c r="F8" s="78" t="s">
        <v>24</v>
      </c>
      <c r="G8" s="78" t="s">
        <v>11</v>
      </c>
      <c r="H8" s="81">
        <v>89706442.049999997</v>
      </c>
      <c r="I8" s="81">
        <v>80263658.680000007</v>
      </c>
      <c r="J8" s="81">
        <v>9442783.3699999992</v>
      </c>
      <c r="K8" s="81">
        <v>4721391.6900000004</v>
      </c>
      <c r="L8" s="143">
        <f t="shared" si="0"/>
        <v>94427833.739999995</v>
      </c>
      <c r="M8" s="82">
        <v>69262848.090000004</v>
      </c>
      <c r="N8" s="142">
        <f t="shared" si="1"/>
        <v>58873420.876500003</v>
      </c>
      <c r="O8" s="142">
        <f t="shared" si="4"/>
        <v>3463142.4045000002</v>
      </c>
      <c r="P8" s="131">
        <f t="shared" si="2"/>
        <v>0.7335003393157058</v>
      </c>
      <c r="Q8" s="132" t="s">
        <v>152</v>
      </c>
      <c r="R8" s="136" t="s">
        <v>151</v>
      </c>
      <c r="S8" s="136" t="s">
        <v>153</v>
      </c>
      <c r="T8" s="80" t="s">
        <v>367</v>
      </c>
      <c r="U8" s="79" t="s">
        <v>155</v>
      </c>
      <c r="V8" s="62">
        <v>3659269</v>
      </c>
      <c r="W8" s="62">
        <v>0</v>
      </c>
      <c r="X8" s="137">
        <f t="shared" si="3"/>
        <v>0</v>
      </c>
      <c r="Y8" s="94" t="s">
        <v>366</v>
      </c>
      <c r="Z8" s="79" t="s">
        <v>154</v>
      </c>
      <c r="AA8" s="37">
        <v>7.9</v>
      </c>
      <c r="AB8" s="67">
        <v>7.8851000000000004</v>
      </c>
    </row>
    <row r="9" spans="1:29" s="13" customFormat="1" ht="168" customHeight="1" x14ac:dyDescent="0.3">
      <c r="A9" s="78">
        <v>8</v>
      </c>
      <c r="B9" s="78" t="s">
        <v>157</v>
      </c>
      <c r="C9" s="79" t="s">
        <v>158</v>
      </c>
      <c r="D9" s="78" t="s">
        <v>156</v>
      </c>
      <c r="E9" s="78">
        <v>3.2</v>
      </c>
      <c r="F9" s="78" t="s">
        <v>10</v>
      </c>
      <c r="G9" s="78" t="s">
        <v>11</v>
      </c>
      <c r="H9" s="81">
        <v>7943822.5800000001</v>
      </c>
      <c r="I9" s="81">
        <v>7107630.7300000004</v>
      </c>
      <c r="J9" s="81">
        <v>836191.85</v>
      </c>
      <c r="K9" s="81">
        <v>418095.92</v>
      </c>
      <c r="L9" s="143">
        <f t="shared" si="0"/>
        <v>8361918.5</v>
      </c>
      <c r="M9" s="82">
        <v>8361655.7699999996</v>
      </c>
      <c r="N9" s="142">
        <f t="shared" si="1"/>
        <v>7107407.4044999992</v>
      </c>
      <c r="O9" s="142">
        <f t="shared" si="4"/>
        <v>418082.78850000002</v>
      </c>
      <c r="P9" s="131">
        <f t="shared" si="2"/>
        <v>0.99996857947345819</v>
      </c>
      <c r="Q9" s="132" t="s">
        <v>160</v>
      </c>
      <c r="R9" s="136" t="s">
        <v>159</v>
      </c>
      <c r="S9" s="136" t="s">
        <v>161</v>
      </c>
      <c r="T9" s="80" t="s">
        <v>364</v>
      </c>
      <c r="U9" s="79" t="s">
        <v>119</v>
      </c>
      <c r="V9" s="10">
        <v>4665644</v>
      </c>
      <c r="W9" s="10">
        <v>815530</v>
      </c>
      <c r="X9" s="137">
        <f t="shared" si="3"/>
        <v>0.17479473358876074</v>
      </c>
      <c r="Y9" s="10" t="s">
        <v>365</v>
      </c>
      <c r="Z9" s="79" t="s">
        <v>120</v>
      </c>
      <c r="AA9" s="37">
        <v>15</v>
      </c>
      <c r="AB9" s="37">
        <v>15</v>
      </c>
    </row>
    <row r="10" spans="1:29" s="13" customFormat="1" ht="144.6" customHeight="1" x14ac:dyDescent="0.3">
      <c r="A10" s="78">
        <v>9</v>
      </c>
      <c r="B10" s="78" t="s">
        <v>8</v>
      </c>
      <c r="C10" s="79" t="s">
        <v>163</v>
      </c>
      <c r="D10" s="78" t="s">
        <v>162</v>
      </c>
      <c r="E10" s="78">
        <v>3.1</v>
      </c>
      <c r="F10" s="78" t="s">
        <v>10</v>
      </c>
      <c r="G10" s="78" t="s">
        <v>37</v>
      </c>
      <c r="H10" s="81">
        <v>9288</v>
      </c>
      <c r="I10" s="81">
        <v>7894.8</v>
      </c>
      <c r="J10" s="81">
        <v>1393.2</v>
      </c>
      <c r="K10" s="81">
        <v>0</v>
      </c>
      <c r="L10" s="143">
        <f t="shared" si="0"/>
        <v>9288</v>
      </c>
      <c r="M10" s="82">
        <v>3150</v>
      </c>
      <c r="N10" s="142">
        <f t="shared" si="1"/>
        <v>2677.5</v>
      </c>
      <c r="O10" s="142">
        <f t="shared" si="4"/>
        <v>157.5</v>
      </c>
      <c r="P10" s="131">
        <f t="shared" si="2"/>
        <v>0.33914728682170542</v>
      </c>
      <c r="Q10" s="132" t="s">
        <v>165</v>
      </c>
      <c r="R10" s="136" t="s">
        <v>164</v>
      </c>
      <c r="S10" s="136" t="s">
        <v>166</v>
      </c>
      <c r="T10" s="80"/>
      <c r="U10" s="79"/>
      <c r="V10" s="37"/>
      <c r="W10" s="37"/>
      <c r="X10" s="137"/>
      <c r="Y10" s="94" t="s">
        <v>343</v>
      </c>
      <c r="Z10" s="79" t="s">
        <v>39</v>
      </c>
      <c r="AA10" s="37">
        <v>3</v>
      </c>
      <c r="AB10" s="37">
        <v>3</v>
      </c>
    </row>
    <row r="11" spans="1:29" s="13" customFormat="1" ht="145.80000000000001" customHeight="1" x14ac:dyDescent="0.3">
      <c r="A11" s="78">
        <v>10</v>
      </c>
      <c r="B11" s="78" t="s">
        <v>8</v>
      </c>
      <c r="C11" s="79" t="s">
        <v>168</v>
      </c>
      <c r="D11" s="78" t="s">
        <v>167</v>
      </c>
      <c r="E11" s="78">
        <v>3.1</v>
      </c>
      <c r="F11" s="78" t="s">
        <v>10</v>
      </c>
      <c r="G11" s="78" t="s">
        <v>37</v>
      </c>
      <c r="H11" s="81">
        <v>9270</v>
      </c>
      <c r="I11" s="81">
        <v>7879.5</v>
      </c>
      <c r="J11" s="81">
        <v>1390.5</v>
      </c>
      <c r="K11" s="81">
        <v>0</v>
      </c>
      <c r="L11" s="143">
        <f t="shared" si="0"/>
        <v>9270</v>
      </c>
      <c r="M11" s="82">
        <v>7582.5</v>
      </c>
      <c r="N11" s="142">
        <f t="shared" si="1"/>
        <v>6445.125</v>
      </c>
      <c r="O11" s="142">
        <f t="shared" si="4"/>
        <v>379.125</v>
      </c>
      <c r="P11" s="131">
        <f t="shared" si="2"/>
        <v>0.81796116504854366</v>
      </c>
      <c r="Q11" s="132" t="s">
        <v>165</v>
      </c>
      <c r="R11" s="136" t="s">
        <v>164</v>
      </c>
      <c r="S11" s="136" t="s">
        <v>42</v>
      </c>
      <c r="T11" s="80"/>
      <c r="U11" s="79"/>
      <c r="V11" s="37"/>
      <c r="W11" s="37"/>
      <c r="X11" s="137"/>
      <c r="Y11" s="94" t="s">
        <v>343</v>
      </c>
      <c r="Z11" s="79" t="s">
        <v>39</v>
      </c>
      <c r="AA11" s="37">
        <v>3</v>
      </c>
      <c r="AB11" s="37">
        <v>1</v>
      </c>
    </row>
    <row r="12" spans="1:29" s="13" customFormat="1" ht="82.8" x14ac:dyDescent="0.3">
      <c r="A12" s="173">
        <v>11</v>
      </c>
      <c r="B12" s="173" t="s">
        <v>113</v>
      </c>
      <c r="C12" s="182" t="s">
        <v>170</v>
      </c>
      <c r="D12" s="173" t="s">
        <v>169</v>
      </c>
      <c r="E12" s="173">
        <v>3.1</v>
      </c>
      <c r="F12" s="173" t="s">
        <v>10</v>
      </c>
      <c r="G12" s="173" t="s">
        <v>11</v>
      </c>
      <c r="H12" s="176">
        <v>8303345.7999999998</v>
      </c>
      <c r="I12" s="176">
        <v>7429309.4000000004</v>
      </c>
      <c r="J12" s="176">
        <v>874036.2</v>
      </c>
      <c r="K12" s="176">
        <v>437018.2</v>
      </c>
      <c r="L12" s="191">
        <f t="shared" ref="L12:L17" si="5">H12+K12</f>
        <v>8740364</v>
      </c>
      <c r="M12" s="175">
        <v>7945617.9400000004</v>
      </c>
      <c r="N12" s="187">
        <f t="shared" si="1"/>
        <v>6753775.2489999998</v>
      </c>
      <c r="O12" s="187">
        <f t="shared" si="4"/>
        <v>397280.89700000006</v>
      </c>
      <c r="P12" s="183">
        <f t="shared" si="2"/>
        <v>0.90907174346514619</v>
      </c>
      <c r="Q12" s="189" t="s">
        <v>172</v>
      </c>
      <c r="R12" s="190" t="s">
        <v>171</v>
      </c>
      <c r="S12" s="190" t="s">
        <v>173</v>
      </c>
      <c r="T12" s="80" t="s">
        <v>368</v>
      </c>
      <c r="U12" s="79" t="s">
        <v>174</v>
      </c>
      <c r="V12" s="37">
        <v>90</v>
      </c>
      <c r="W12" s="37">
        <v>0</v>
      </c>
      <c r="X12" s="137">
        <f t="shared" si="3"/>
        <v>0</v>
      </c>
      <c r="Y12" s="37" t="s">
        <v>369</v>
      </c>
      <c r="Z12" s="79" t="s">
        <v>175</v>
      </c>
      <c r="AA12" s="37">
        <v>3</v>
      </c>
      <c r="AB12" s="37">
        <v>0</v>
      </c>
    </row>
    <row r="13" spans="1:29" s="13" customFormat="1" ht="111.6" customHeight="1" x14ac:dyDescent="0.3">
      <c r="A13" s="173"/>
      <c r="B13" s="173"/>
      <c r="C13" s="182"/>
      <c r="D13" s="173"/>
      <c r="E13" s="173"/>
      <c r="F13" s="173"/>
      <c r="G13" s="173"/>
      <c r="H13" s="176"/>
      <c r="I13" s="176"/>
      <c r="J13" s="176"/>
      <c r="K13" s="176"/>
      <c r="L13" s="192"/>
      <c r="M13" s="175"/>
      <c r="N13" s="188"/>
      <c r="O13" s="188"/>
      <c r="P13" s="185"/>
      <c r="Q13" s="189"/>
      <c r="R13" s="190"/>
      <c r="S13" s="190"/>
      <c r="T13" s="80"/>
      <c r="U13" s="79"/>
      <c r="V13" s="78"/>
      <c r="W13" s="78"/>
      <c r="X13" s="137"/>
      <c r="Y13" s="78" t="s">
        <v>370</v>
      </c>
      <c r="Z13" s="79" t="s">
        <v>501</v>
      </c>
      <c r="AA13" s="37">
        <v>1</v>
      </c>
      <c r="AB13" s="37">
        <v>0</v>
      </c>
    </row>
    <row r="14" spans="1:29" s="13" customFormat="1" ht="129" customHeight="1" x14ac:dyDescent="0.3">
      <c r="A14" s="78">
        <v>12</v>
      </c>
      <c r="B14" s="78" t="s">
        <v>157</v>
      </c>
      <c r="C14" s="3" t="s">
        <v>177</v>
      </c>
      <c r="D14" s="78" t="s">
        <v>176</v>
      </c>
      <c r="E14" s="78">
        <v>3.1</v>
      </c>
      <c r="F14" s="78" t="s">
        <v>10</v>
      </c>
      <c r="G14" s="78" t="s">
        <v>37</v>
      </c>
      <c r="H14" s="8">
        <v>304850.15000000002</v>
      </c>
      <c r="I14" s="8">
        <v>272760.65999999997</v>
      </c>
      <c r="J14" s="8">
        <v>32089.49</v>
      </c>
      <c r="K14" s="8">
        <v>16044.74</v>
      </c>
      <c r="L14" s="143">
        <f t="shared" si="5"/>
        <v>320894.89</v>
      </c>
      <c r="M14" s="82">
        <v>8344.0400000000009</v>
      </c>
      <c r="N14" s="142">
        <f>M14*0.85</f>
        <v>7092.4340000000002</v>
      </c>
      <c r="O14" s="142">
        <f t="shared" si="4"/>
        <v>417.20200000000006</v>
      </c>
      <c r="P14" s="131">
        <f>N14/I14</f>
        <v>2.6002408118531467E-2</v>
      </c>
      <c r="Q14" s="132" t="s">
        <v>179</v>
      </c>
      <c r="R14" s="136" t="s">
        <v>178</v>
      </c>
      <c r="S14" s="136" t="s">
        <v>204</v>
      </c>
      <c r="T14" s="80"/>
      <c r="U14" s="79"/>
      <c r="V14" s="78"/>
      <c r="W14" s="78"/>
      <c r="X14" s="137"/>
      <c r="Y14" s="94" t="s">
        <v>343</v>
      </c>
      <c r="Z14" s="79" t="s">
        <v>39</v>
      </c>
      <c r="AA14" s="37">
        <v>1</v>
      </c>
      <c r="AB14" s="37">
        <v>0</v>
      </c>
    </row>
    <row r="15" spans="1:29" s="13" customFormat="1" ht="159" customHeight="1" x14ac:dyDescent="0.3">
      <c r="A15" s="78">
        <v>13</v>
      </c>
      <c r="B15" s="78" t="s">
        <v>157</v>
      </c>
      <c r="C15" s="3" t="s">
        <v>181</v>
      </c>
      <c r="D15" s="78" t="s">
        <v>180</v>
      </c>
      <c r="E15" s="78">
        <v>3.2</v>
      </c>
      <c r="F15" s="78" t="s">
        <v>10</v>
      </c>
      <c r="G15" s="78" t="s">
        <v>11</v>
      </c>
      <c r="H15" s="8">
        <v>5893139.0800000001</v>
      </c>
      <c r="I15" s="8">
        <v>5272808.66</v>
      </c>
      <c r="J15" s="8">
        <v>620330.43000000005</v>
      </c>
      <c r="K15" s="8">
        <v>310165.21999999997</v>
      </c>
      <c r="L15" s="143">
        <f t="shared" si="5"/>
        <v>6203304.2999999998</v>
      </c>
      <c r="M15" s="82"/>
      <c r="N15" s="142"/>
      <c r="O15" s="144"/>
      <c r="P15" s="131">
        <f>N15/I15</f>
        <v>0</v>
      </c>
      <c r="Q15" s="132" t="s">
        <v>183</v>
      </c>
      <c r="R15" s="136" t="s">
        <v>182</v>
      </c>
      <c r="S15" s="136" t="s">
        <v>166</v>
      </c>
      <c r="T15" s="80" t="s">
        <v>364</v>
      </c>
      <c r="U15" s="79" t="s">
        <v>119</v>
      </c>
      <c r="V15" s="37">
        <v>1777653</v>
      </c>
      <c r="W15" s="37">
        <v>0</v>
      </c>
      <c r="X15" s="137">
        <f t="shared" si="3"/>
        <v>0</v>
      </c>
      <c r="Y15" s="37" t="s">
        <v>365</v>
      </c>
      <c r="Z15" s="79" t="s">
        <v>120</v>
      </c>
      <c r="AA15" s="37">
        <v>12</v>
      </c>
      <c r="AB15" s="37">
        <v>0</v>
      </c>
    </row>
    <row r="16" spans="1:29" s="13" customFormat="1" ht="141.6" customHeight="1" x14ac:dyDescent="0.3">
      <c r="A16" s="78">
        <v>14</v>
      </c>
      <c r="B16" s="78" t="s">
        <v>8</v>
      </c>
      <c r="C16" s="3" t="s">
        <v>185</v>
      </c>
      <c r="D16" s="78" t="s">
        <v>184</v>
      </c>
      <c r="E16" s="78">
        <v>3.1</v>
      </c>
      <c r="F16" s="78" t="s">
        <v>10</v>
      </c>
      <c r="G16" s="78" t="s">
        <v>37</v>
      </c>
      <c r="H16" s="8">
        <v>192488</v>
      </c>
      <c r="I16" s="8">
        <v>163614.79999999999</v>
      </c>
      <c r="J16" s="8">
        <v>28873.200000000001</v>
      </c>
      <c r="K16" s="8">
        <v>0</v>
      </c>
      <c r="L16" s="143">
        <f t="shared" si="5"/>
        <v>192488</v>
      </c>
      <c r="M16" s="82"/>
      <c r="N16" s="82"/>
      <c r="O16" s="82"/>
      <c r="P16" s="131">
        <f>N16/I16</f>
        <v>0</v>
      </c>
      <c r="Q16" s="132" t="s">
        <v>186</v>
      </c>
      <c r="R16" s="136" t="s">
        <v>21</v>
      </c>
      <c r="S16" s="136" t="s">
        <v>42</v>
      </c>
      <c r="T16" s="80"/>
      <c r="U16" s="79"/>
      <c r="V16" s="78"/>
      <c r="W16" s="78"/>
      <c r="X16" s="137"/>
      <c r="Y16" s="94" t="s">
        <v>343</v>
      </c>
      <c r="Z16" s="79" t="s">
        <v>39</v>
      </c>
      <c r="AA16" s="37">
        <v>6</v>
      </c>
      <c r="AB16" s="37">
        <v>0</v>
      </c>
    </row>
    <row r="17" spans="1:28" s="13" customFormat="1" ht="162" customHeight="1" x14ac:dyDescent="0.3">
      <c r="A17" s="78">
        <v>15</v>
      </c>
      <c r="B17" s="78" t="s">
        <v>157</v>
      </c>
      <c r="C17" s="3" t="s">
        <v>188</v>
      </c>
      <c r="D17" s="78" t="s">
        <v>187</v>
      </c>
      <c r="E17" s="78">
        <v>3.2</v>
      </c>
      <c r="F17" s="78" t="s">
        <v>10</v>
      </c>
      <c r="G17" s="78" t="s">
        <v>11</v>
      </c>
      <c r="H17" s="8">
        <v>1174366.31</v>
      </c>
      <c r="I17" s="8">
        <v>1050748.8</v>
      </c>
      <c r="J17" s="8">
        <v>123617.51</v>
      </c>
      <c r="K17" s="8">
        <v>61808.75</v>
      </c>
      <c r="L17" s="143">
        <f t="shared" si="5"/>
        <v>1236175.06</v>
      </c>
      <c r="M17" s="82"/>
      <c r="N17" s="82"/>
      <c r="O17" s="82"/>
      <c r="P17" s="131">
        <f>N17/I17</f>
        <v>0</v>
      </c>
      <c r="Q17" s="132" t="s">
        <v>190</v>
      </c>
      <c r="R17" s="136" t="s">
        <v>189</v>
      </c>
      <c r="S17" s="136" t="s">
        <v>191</v>
      </c>
      <c r="T17" s="80" t="s">
        <v>364</v>
      </c>
      <c r="U17" s="79" t="s">
        <v>119</v>
      </c>
      <c r="V17" s="37">
        <v>35000</v>
      </c>
      <c r="W17" s="37">
        <v>0</v>
      </c>
      <c r="X17" s="137">
        <f t="shared" si="3"/>
        <v>0</v>
      </c>
      <c r="Y17" s="37" t="s">
        <v>365</v>
      </c>
      <c r="Z17" s="79" t="s">
        <v>120</v>
      </c>
      <c r="AA17" s="37">
        <v>2</v>
      </c>
      <c r="AB17" s="37">
        <v>0</v>
      </c>
    </row>
    <row r="18" spans="1:28" s="13" customFormat="1" ht="13.8" x14ac:dyDescent="0.3">
      <c r="A18" s="12"/>
      <c r="B18" s="12"/>
      <c r="D18" s="12"/>
      <c r="E18" s="12"/>
      <c r="F18" s="12"/>
      <c r="G18" s="12"/>
      <c r="H18" s="14">
        <f>SUM(H2:H17)</f>
        <v>175186858.13000005</v>
      </c>
      <c r="I18" s="14">
        <f t="shared" ref="I18:J18" si="6">SUM(I2:I17)</f>
        <v>156728034.94000003</v>
      </c>
      <c r="J18" s="14">
        <f t="shared" si="6"/>
        <v>18458822.999999996</v>
      </c>
      <c r="K18" s="14"/>
      <c r="L18" s="14">
        <f>SUM(L2:L17)</f>
        <v>184385923.44999999</v>
      </c>
      <c r="M18" s="19">
        <f>SUM(M2:M17)</f>
        <v>150270778.97</v>
      </c>
      <c r="N18" s="19">
        <f>SUM(N2:N17)</f>
        <v>127730162.12449999</v>
      </c>
      <c r="O18" s="19">
        <f>SUM(O2:O17)</f>
        <v>7513538.9484999999</v>
      </c>
      <c r="P18" s="126"/>
      <c r="Q18" s="164"/>
      <c r="R18" s="134"/>
      <c r="S18" s="134"/>
      <c r="T18" s="15"/>
      <c r="U18" s="16"/>
      <c r="V18" s="49"/>
      <c r="W18" s="49"/>
      <c r="X18" s="127"/>
      <c r="Y18" s="49"/>
      <c r="Z18" s="16"/>
      <c r="AA18" s="49"/>
      <c r="AB18" s="49"/>
    </row>
    <row r="19" spans="1:28" s="13" customFormat="1" ht="13.8" x14ac:dyDescent="0.3">
      <c r="A19" s="12"/>
      <c r="B19" s="12"/>
      <c r="D19" s="12"/>
      <c r="E19" s="12"/>
      <c r="F19" s="12"/>
      <c r="G19" s="12"/>
      <c r="H19" s="14"/>
      <c r="I19" s="14"/>
      <c r="J19" s="14"/>
      <c r="K19" s="14"/>
      <c r="L19" s="14"/>
      <c r="M19" s="19"/>
      <c r="N19" s="19"/>
      <c r="O19" s="19"/>
      <c r="P19" s="126"/>
      <c r="Q19" s="164"/>
      <c r="R19" s="134"/>
      <c r="S19" s="134"/>
      <c r="T19" s="15"/>
      <c r="U19" s="16"/>
      <c r="V19" s="49"/>
      <c r="W19" s="49"/>
      <c r="X19" s="127"/>
      <c r="Y19" s="49"/>
      <c r="Z19" s="16"/>
      <c r="AA19" s="49"/>
      <c r="AB19" s="49"/>
    </row>
    <row r="20" spans="1:28" s="13" customFormat="1" ht="13.8" x14ac:dyDescent="0.3">
      <c r="A20" s="12"/>
      <c r="B20" s="12"/>
      <c r="D20" s="12"/>
      <c r="E20" s="12"/>
      <c r="F20" s="12"/>
      <c r="G20" s="12"/>
      <c r="H20" s="14"/>
      <c r="I20" s="14"/>
      <c r="J20" s="19"/>
      <c r="K20" s="19"/>
      <c r="L20" s="19"/>
      <c r="M20" s="19"/>
      <c r="N20" s="38"/>
      <c r="O20" s="19"/>
      <c r="P20" s="126"/>
      <c r="Q20" s="164"/>
      <c r="R20" s="134"/>
      <c r="S20" s="134"/>
      <c r="T20" s="15"/>
      <c r="U20" s="16"/>
      <c r="V20" s="12"/>
      <c r="W20" s="12"/>
      <c r="X20" s="127"/>
      <c r="Y20" s="12"/>
      <c r="Z20" s="16"/>
      <c r="AA20" s="12"/>
      <c r="AB20" s="12"/>
    </row>
    <row r="21" spans="1:28" s="13" customFormat="1" ht="13.8" x14ac:dyDescent="0.3">
      <c r="A21" s="12"/>
      <c r="B21" s="12"/>
      <c r="D21" s="12"/>
      <c r="E21" s="12"/>
      <c r="F21" s="12"/>
      <c r="G21" s="44" t="s">
        <v>107</v>
      </c>
      <c r="H21" s="45">
        <f>379235295</f>
        <v>379235295</v>
      </c>
      <c r="I21" s="45">
        <f>H21*0.85</f>
        <v>322350000.75</v>
      </c>
      <c r="J21" s="50"/>
      <c r="K21" s="165"/>
      <c r="L21" s="165"/>
      <c r="M21" s="19"/>
      <c r="N21" s="19"/>
      <c r="O21" s="19"/>
      <c r="P21" s="126"/>
      <c r="Q21" s="164"/>
      <c r="R21" s="134"/>
      <c r="S21" s="134"/>
      <c r="T21" s="15"/>
      <c r="U21" s="16"/>
      <c r="V21" s="12"/>
      <c r="W21" s="12"/>
      <c r="X21" s="127"/>
      <c r="Y21" s="12"/>
      <c r="Z21" s="16"/>
      <c r="AA21" s="12"/>
      <c r="AB21" s="12"/>
    </row>
    <row r="22" spans="1:28" s="13" customFormat="1" ht="13.8" x14ac:dyDescent="0.3">
      <c r="A22" s="12"/>
      <c r="B22" s="12"/>
      <c r="D22" s="12"/>
      <c r="E22" s="12"/>
      <c r="F22" s="12"/>
      <c r="G22" s="3" t="s">
        <v>108</v>
      </c>
      <c r="H22" s="42">
        <f>L18/H21</f>
        <v>0.48620454340886177</v>
      </c>
      <c r="I22" s="42">
        <f t="shared" ref="I22" si="7">I18/I21</f>
        <v>0.48620454343212849</v>
      </c>
      <c r="J22" s="51"/>
      <c r="K22" s="166"/>
      <c r="L22" s="167"/>
      <c r="M22" s="19"/>
      <c r="N22" s="19"/>
      <c r="O22" s="19"/>
      <c r="P22" s="126"/>
      <c r="Q22" s="164"/>
      <c r="R22" s="134"/>
      <c r="S22" s="134"/>
      <c r="T22" s="15"/>
      <c r="U22" s="16"/>
      <c r="V22" s="12"/>
      <c r="W22" s="12"/>
      <c r="X22" s="127"/>
      <c r="Y22" s="12"/>
      <c r="Z22" s="16"/>
      <c r="AA22" s="12"/>
      <c r="AB22" s="12"/>
    </row>
    <row r="23" spans="1:28" s="13" customFormat="1" ht="27.6" x14ac:dyDescent="0.3">
      <c r="A23" s="12"/>
      <c r="B23" s="12"/>
      <c r="D23" s="12"/>
      <c r="E23" s="12"/>
      <c r="F23" s="12"/>
      <c r="G23" s="3" t="s">
        <v>109</v>
      </c>
      <c r="H23" s="42">
        <f>M18/H18</f>
        <v>0.85777426785340993</v>
      </c>
      <c r="I23" s="42">
        <f>N18/I18</f>
        <v>0.81497966954922108</v>
      </c>
      <c r="J23" s="151"/>
      <c r="K23" s="167"/>
      <c r="L23" s="167"/>
      <c r="M23" s="19"/>
      <c r="N23" s="19"/>
      <c r="O23" s="19"/>
      <c r="P23" s="126"/>
      <c r="Q23" s="164"/>
      <c r="R23" s="134"/>
      <c r="S23" s="134"/>
      <c r="T23" s="15"/>
      <c r="U23" s="16"/>
      <c r="V23" s="12"/>
      <c r="W23" s="12"/>
      <c r="X23" s="127"/>
      <c r="Y23" s="12"/>
      <c r="Z23" s="16"/>
      <c r="AA23" s="12"/>
      <c r="AB23" s="12"/>
    </row>
    <row r="24" spans="1:28" s="13" customFormat="1" ht="27.6" x14ac:dyDescent="0.3">
      <c r="A24" s="12"/>
      <c r="B24" s="12"/>
      <c r="D24" s="12"/>
      <c r="E24" s="12"/>
      <c r="F24" s="12"/>
      <c r="G24" s="3" t="s">
        <v>110</v>
      </c>
      <c r="H24" s="42">
        <f>M18/H21</f>
        <v>0.39624681813964602</v>
      </c>
      <c r="I24" s="42">
        <f>N18/I21</f>
        <v>0.39624681813964596</v>
      </c>
      <c r="J24" s="51"/>
      <c r="K24" s="167"/>
      <c r="L24" s="167"/>
      <c r="M24" s="19"/>
      <c r="N24" s="19"/>
      <c r="O24" s="19"/>
      <c r="P24" s="126"/>
      <c r="Q24" s="164"/>
      <c r="R24" s="134"/>
      <c r="S24" s="134"/>
      <c r="T24" s="15"/>
      <c r="U24" s="16"/>
      <c r="V24" s="12"/>
      <c r="W24" s="12"/>
      <c r="X24" s="127"/>
      <c r="Y24" s="12"/>
      <c r="Z24" s="16"/>
      <c r="AA24" s="12"/>
      <c r="AB24" s="12"/>
    </row>
    <row r="25" spans="1:28" s="13" customFormat="1" ht="13.8" x14ac:dyDescent="0.3">
      <c r="A25" s="12"/>
      <c r="B25" s="12"/>
      <c r="D25" s="12"/>
      <c r="E25" s="12"/>
      <c r="F25" s="12"/>
      <c r="G25" s="44" t="s">
        <v>111</v>
      </c>
      <c r="H25" s="46">
        <f>113770589</f>
        <v>113770589</v>
      </c>
      <c r="I25" s="46">
        <f>H25*0.85</f>
        <v>96705000.649999991</v>
      </c>
      <c r="J25" s="50"/>
      <c r="K25" s="165"/>
      <c r="L25" s="165"/>
      <c r="M25" s="19"/>
      <c r="N25" s="19"/>
      <c r="O25" s="19"/>
      <c r="P25" s="126"/>
      <c r="Q25" s="164"/>
      <c r="R25" s="134"/>
      <c r="S25" s="134"/>
      <c r="T25" s="15"/>
      <c r="U25" s="16"/>
      <c r="V25" s="12"/>
      <c r="W25" s="12"/>
      <c r="X25" s="127"/>
      <c r="Y25" s="12"/>
      <c r="Z25" s="16"/>
      <c r="AA25" s="12"/>
      <c r="AB25" s="12"/>
    </row>
    <row r="26" spans="1:28" s="13" customFormat="1" ht="27.6" x14ac:dyDescent="0.3">
      <c r="A26" s="12"/>
      <c r="B26" s="12"/>
      <c r="D26" s="12"/>
      <c r="E26" s="12"/>
      <c r="F26" s="12"/>
      <c r="G26" s="3" t="s">
        <v>112</v>
      </c>
      <c r="H26" s="42">
        <f>M18/H25</f>
        <v>1.3208227213273898</v>
      </c>
      <c r="I26" s="42">
        <f>N18/I25</f>
        <v>1.3208227213273898</v>
      </c>
      <c r="J26" s="51"/>
      <c r="K26" s="51"/>
      <c r="L26" s="51"/>
      <c r="M26" s="19"/>
      <c r="N26" s="19"/>
      <c r="O26" s="19"/>
      <c r="P26" s="126"/>
      <c r="Q26" s="164"/>
      <c r="R26" s="134"/>
      <c r="S26" s="134"/>
      <c r="T26" s="15"/>
      <c r="U26" s="16"/>
      <c r="V26" s="12"/>
      <c r="W26" s="12"/>
      <c r="X26" s="127"/>
      <c r="Y26" s="12"/>
      <c r="Z26" s="16"/>
      <c r="AA26" s="12"/>
      <c r="AB26" s="12"/>
    </row>
    <row r="27" spans="1:28" s="13" customFormat="1" ht="13.8" x14ac:dyDescent="0.3">
      <c r="A27" s="12"/>
      <c r="B27" s="12"/>
      <c r="D27" s="12"/>
      <c r="E27" s="12"/>
      <c r="F27" s="12"/>
      <c r="G27" s="12"/>
      <c r="H27" s="14"/>
      <c r="I27" s="14"/>
      <c r="J27" s="19"/>
      <c r="K27" s="19"/>
      <c r="L27" s="19"/>
      <c r="M27" s="19"/>
      <c r="N27" s="19"/>
      <c r="O27" s="19"/>
      <c r="P27" s="126"/>
      <c r="Q27" s="164"/>
      <c r="R27" s="134"/>
      <c r="S27" s="134"/>
      <c r="T27" s="15"/>
      <c r="U27" s="16"/>
      <c r="V27" s="12"/>
      <c r="W27" s="12"/>
      <c r="X27" s="127"/>
      <c r="Y27" s="12"/>
      <c r="Z27" s="16"/>
      <c r="AA27" s="12"/>
      <c r="AB27" s="12"/>
    </row>
    <row r="28" spans="1:28" s="13" customFormat="1" ht="13.8" x14ac:dyDescent="0.3">
      <c r="A28" s="12"/>
      <c r="B28" s="12"/>
      <c r="D28" s="12"/>
      <c r="E28" s="12"/>
      <c r="F28" s="12"/>
      <c r="G28" s="12"/>
      <c r="H28" s="14"/>
      <c r="I28" s="14"/>
      <c r="J28" s="19"/>
      <c r="K28" s="19"/>
      <c r="L28" s="19"/>
      <c r="M28" s="19"/>
      <c r="N28" s="19"/>
      <c r="O28" s="19"/>
      <c r="P28" s="126"/>
      <c r="Q28" s="164"/>
      <c r="R28" s="134"/>
      <c r="S28" s="134"/>
      <c r="T28" s="15"/>
      <c r="U28" s="16"/>
      <c r="V28" s="12"/>
      <c r="W28" s="12"/>
      <c r="X28" s="127"/>
      <c r="Y28" s="12"/>
      <c r="Z28" s="16"/>
      <c r="AA28" s="12"/>
      <c r="AB28" s="12"/>
    </row>
    <row r="29" spans="1:28" s="13" customFormat="1" ht="13.8" x14ac:dyDescent="0.3">
      <c r="A29" s="12"/>
      <c r="B29" s="12"/>
      <c r="D29" s="12"/>
      <c r="E29" s="54"/>
      <c r="F29" s="154"/>
      <c r="G29" s="155"/>
      <c r="H29" s="154"/>
      <c r="I29" s="154"/>
      <c r="J29" s="154"/>
      <c r="K29" s="154"/>
      <c r="L29" s="154"/>
      <c r="M29" s="156"/>
      <c r="N29" s="156"/>
      <c r="O29" s="52"/>
      <c r="P29" s="121"/>
      <c r="Q29" s="163"/>
      <c r="R29" s="163"/>
      <c r="S29" s="163"/>
      <c r="T29" s="113"/>
      <c r="U29" s="158"/>
      <c r="V29" s="158"/>
      <c r="W29" s="12"/>
      <c r="X29" s="127"/>
      <c r="Y29" s="16"/>
      <c r="Z29" s="12"/>
      <c r="AA29" s="12"/>
    </row>
    <row r="30" spans="1:28" s="13" customFormat="1" ht="13.8" x14ac:dyDescent="0.3">
      <c r="A30" s="12"/>
      <c r="B30" s="12"/>
      <c r="D30" s="12"/>
      <c r="E30" s="54"/>
      <c r="F30" s="158"/>
      <c r="G30" s="113"/>
      <c r="H30" s="158"/>
      <c r="I30" s="115"/>
      <c r="J30" s="115"/>
      <c r="K30" s="159"/>
      <c r="L30" s="153"/>
      <c r="M30" s="160"/>
      <c r="N30" s="161"/>
      <c r="O30" s="52"/>
      <c r="P30" s="145"/>
      <c r="Q30" s="163"/>
      <c r="R30" s="163"/>
      <c r="S30" s="163"/>
      <c r="T30" s="113"/>
      <c r="U30" s="158"/>
      <c r="V30" s="158"/>
      <c r="W30" s="12"/>
      <c r="X30" s="127"/>
      <c r="Y30" s="16"/>
      <c r="Z30" s="12"/>
      <c r="AA30" s="12"/>
    </row>
    <row r="31" spans="1:28" s="13" customFormat="1" ht="13.8" x14ac:dyDescent="0.3">
      <c r="A31" s="12"/>
      <c r="B31" s="12"/>
      <c r="D31" s="12"/>
      <c r="E31" s="54"/>
      <c r="F31" s="158"/>
      <c r="G31" s="113"/>
      <c r="H31" s="162"/>
      <c r="I31" s="153"/>
      <c r="J31" s="153"/>
      <c r="K31" s="159"/>
      <c r="L31" s="153"/>
      <c r="M31" s="160"/>
      <c r="N31" s="161"/>
      <c r="O31" s="52"/>
      <c r="P31" s="145"/>
      <c r="Q31" s="163"/>
      <c r="R31" s="163"/>
      <c r="S31" s="163"/>
      <c r="T31" s="113"/>
      <c r="U31" s="158"/>
      <c r="V31" s="158"/>
      <c r="W31" s="12"/>
      <c r="X31" s="127"/>
      <c r="Y31" s="16"/>
      <c r="Z31" s="12"/>
      <c r="AA31" s="12"/>
    </row>
    <row r="32" spans="1:28" s="13" customFormat="1" ht="13.8" x14ac:dyDescent="0.3">
      <c r="A32" s="12"/>
      <c r="B32" s="12"/>
      <c r="D32" s="12"/>
      <c r="E32" s="54"/>
      <c r="F32" s="162"/>
      <c r="G32" s="113"/>
      <c r="H32" s="162"/>
      <c r="I32" s="153"/>
      <c r="J32" s="153"/>
      <c r="K32" s="159"/>
      <c r="L32" s="153"/>
      <c r="M32" s="160"/>
      <c r="N32" s="161"/>
      <c r="O32" s="52"/>
      <c r="P32" s="145"/>
      <c r="Q32" s="163"/>
      <c r="R32" s="163"/>
      <c r="S32" s="163"/>
      <c r="T32" s="113"/>
      <c r="U32" s="158"/>
      <c r="V32" s="158"/>
      <c r="W32" s="12"/>
      <c r="X32" s="127"/>
      <c r="Y32" s="16"/>
      <c r="Z32" s="12"/>
      <c r="AA32" s="12"/>
    </row>
    <row r="33" spans="1:28" s="13" customFormat="1" ht="13.8" x14ac:dyDescent="0.3">
      <c r="A33" s="12"/>
      <c r="B33" s="12"/>
      <c r="D33" s="12"/>
      <c r="E33" s="54"/>
      <c r="F33" s="162"/>
      <c r="G33" s="113"/>
      <c r="H33" s="162"/>
      <c r="I33" s="56"/>
      <c r="J33" s="56"/>
      <c r="K33" s="159"/>
      <c r="L33" s="151"/>
      <c r="M33" s="160"/>
      <c r="N33" s="160"/>
      <c r="O33" s="52"/>
      <c r="P33" s="121"/>
      <c r="Q33" s="163"/>
      <c r="R33" s="163"/>
      <c r="S33" s="163"/>
      <c r="T33" s="113"/>
      <c r="U33" s="158"/>
      <c r="V33" s="158"/>
      <c r="W33" s="12"/>
      <c r="X33" s="127"/>
      <c r="Y33" s="16"/>
      <c r="Z33" s="12"/>
      <c r="AA33" s="12"/>
    </row>
    <row r="34" spans="1:28" s="13" customFormat="1" ht="13.8" x14ac:dyDescent="0.3">
      <c r="A34" s="12"/>
      <c r="B34" s="12"/>
      <c r="D34" s="12"/>
      <c r="E34" s="12"/>
      <c r="F34" s="153"/>
      <c r="G34" s="113"/>
      <c r="H34" s="162"/>
      <c r="I34" s="19"/>
      <c r="J34" s="56"/>
      <c r="K34" s="159"/>
      <c r="L34" s="56"/>
      <c r="M34" s="160"/>
      <c r="N34" s="121"/>
      <c r="O34" s="52"/>
      <c r="P34" s="121"/>
      <c r="Q34" s="163"/>
      <c r="R34" s="163"/>
      <c r="S34" s="163"/>
      <c r="T34" s="113"/>
      <c r="U34" s="158"/>
      <c r="V34" s="158"/>
      <c r="W34" s="12"/>
      <c r="X34" s="127"/>
      <c r="Y34" s="16"/>
      <c r="Z34" s="12"/>
      <c r="AA34" s="12"/>
    </row>
    <row r="35" spans="1:28" s="13" customFormat="1" ht="13.8" x14ac:dyDescent="0.3">
      <c r="A35" s="12"/>
      <c r="B35" s="12"/>
      <c r="D35" s="12"/>
      <c r="E35" s="12"/>
      <c r="F35" s="158"/>
      <c r="G35" s="158"/>
      <c r="H35" s="19"/>
      <c r="I35" s="19"/>
      <c r="J35" s="19"/>
      <c r="K35" s="19"/>
      <c r="L35" s="19"/>
      <c r="M35" s="19"/>
      <c r="N35" s="19"/>
      <c r="O35" s="19"/>
      <c r="P35" s="126"/>
      <c r="Q35" s="164"/>
      <c r="R35" s="163"/>
      <c r="S35" s="163"/>
      <c r="T35" s="157"/>
      <c r="U35" s="113"/>
      <c r="V35" s="158"/>
      <c r="W35" s="12"/>
      <c r="X35" s="127"/>
      <c r="Y35" s="12"/>
      <c r="Z35" s="16"/>
      <c r="AA35" s="12"/>
      <c r="AB35" s="12"/>
    </row>
    <row r="36" spans="1:28" s="13" customFormat="1" ht="13.8" x14ac:dyDescent="0.3">
      <c r="A36" s="12"/>
      <c r="B36" s="12"/>
      <c r="D36" s="12"/>
      <c r="E36" s="12"/>
      <c r="F36" s="158"/>
      <c r="G36" s="158"/>
      <c r="H36" s="19"/>
      <c r="I36" s="19"/>
      <c r="J36" s="19"/>
      <c r="K36" s="19"/>
      <c r="L36" s="19"/>
      <c r="M36" s="19"/>
      <c r="N36" s="19"/>
      <c r="O36" s="19"/>
      <c r="P36" s="126"/>
      <c r="Q36" s="164"/>
      <c r="R36" s="163"/>
      <c r="S36" s="163"/>
      <c r="T36" s="157"/>
      <c r="U36" s="113"/>
      <c r="V36" s="158"/>
      <c r="W36" s="12"/>
      <c r="X36" s="127"/>
      <c r="Y36" s="12"/>
      <c r="Z36" s="16"/>
      <c r="AA36" s="12"/>
      <c r="AB36" s="12"/>
    </row>
    <row r="37" spans="1:28" s="13" customFormat="1" ht="13.8" x14ac:dyDescent="0.3">
      <c r="A37" s="12"/>
      <c r="B37" s="12"/>
      <c r="D37" s="12"/>
      <c r="E37" s="12"/>
      <c r="F37" s="158"/>
      <c r="G37" s="158"/>
      <c r="H37" s="19"/>
      <c r="I37" s="19"/>
      <c r="J37" s="19"/>
      <c r="K37" s="19"/>
      <c r="L37" s="19"/>
      <c r="M37" s="19"/>
      <c r="N37" s="19"/>
      <c r="O37" s="19"/>
      <c r="P37" s="126"/>
      <c r="Q37" s="164"/>
      <c r="R37" s="163"/>
      <c r="S37" s="163"/>
      <c r="T37" s="157"/>
      <c r="U37" s="113"/>
      <c r="V37" s="158"/>
      <c r="W37" s="12"/>
      <c r="X37" s="127"/>
      <c r="Y37" s="12"/>
      <c r="Z37" s="16"/>
      <c r="AA37" s="12"/>
      <c r="AB37" s="12"/>
    </row>
    <row r="38" spans="1:28" s="13" customFormat="1" ht="13.8" x14ac:dyDescent="0.3">
      <c r="A38" s="12"/>
      <c r="B38" s="12"/>
      <c r="D38" s="12"/>
      <c r="E38" s="12"/>
      <c r="F38" s="158"/>
      <c r="G38" s="158"/>
      <c r="H38" s="19"/>
      <c r="I38" s="19"/>
      <c r="J38" s="19"/>
      <c r="K38" s="19"/>
      <c r="L38" s="19"/>
      <c r="M38" s="19"/>
      <c r="N38" s="19"/>
      <c r="O38" s="19"/>
      <c r="P38" s="126"/>
      <c r="Q38" s="164"/>
      <c r="R38" s="163"/>
      <c r="S38" s="163"/>
      <c r="T38" s="157"/>
      <c r="U38" s="113"/>
      <c r="V38" s="158"/>
      <c r="W38" s="12"/>
      <c r="X38" s="127"/>
      <c r="Y38" s="12"/>
      <c r="Z38" s="16"/>
      <c r="AA38" s="12"/>
      <c r="AB38" s="12"/>
    </row>
    <row r="39" spans="1:28" s="13" customFormat="1" ht="13.8" x14ac:dyDescent="0.3">
      <c r="A39" s="12"/>
      <c r="B39" s="12"/>
      <c r="D39" s="12"/>
      <c r="E39" s="12"/>
      <c r="F39" s="158"/>
      <c r="G39" s="158"/>
      <c r="H39" s="19"/>
      <c r="I39" s="19"/>
      <c r="J39" s="19"/>
      <c r="K39" s="19"/>
      <c r="L39" s="19"/>
      <c r="M39" s="19"/>
      <c r="N39" s="19"/>
      <c r="O39" s="19"/>
      <c r="P39" s="126"/>
      <c r="Q39" s="164"/>
      <c r="R39" s="163"/>
      <c r="S39" s="163"/>
      <c r="T39" s="157"/>
      <c r="U39" s="113"/>
      <c r="V39" s="158"/>
      <c r="W39" s="12"/>
      <c r="X39" s="127"/>
      <c r="Y39" s="12"/>
      <c r="Z39" s="16"/>
      <c r="AA39" s="12"/>
      <c r="AB39" s="12"/>
    </row>
    <row r="40" spans="1:28" s="13" customFormat="1" ht="13.8" x14ac:dyDescent="0.3">
      <c r="A40" s="12"/>
      <c r="B40" s="12"/>
      <c r="D40" s="12"/>
      <c r="E40" s="12"/>
      <c r="F40" s="158"/>
      <c r="G40" s="158"/>
      <c r="H40" s="19"/>
      <c r="I40" s="19"/>
      <c r="J40" s="19"/>
      <c r="K40" s="19"/>
      <c r="L40" s="19"/>
      <c r="M40" s="19"/>
      <c r="N40" s="19"/>
      <c r="O40" s="19"/>
      <c r="P40" s="126"/>
      <c r="Q40" s="164"/>
      <c r="R40" s="163"/>
      <c r="S40" s="163"/>
      <c r="T40" s="157"/>
      <c r="U40" s="113"/>
      <c r="V40" s="158"/>
      <c r="W40" s="12"/>
      <c r="X40" s="127"/>
      <c r="Y40" s="12"/>
      <c r="Z40" s="16"/>
      <c r="AA40" s="12"/>
      <c r="AB40" s="12"/>
    </row>
    <row r="41" spans="1:28" s="13" customFormat="1" ht="13.8" x14ac:dyDescent="0.3">
      <c r="A41" s="12"/>
      <c r="B41" s="12"/>
      <c r="D41" s="12"/>
      <c r="E41" s="12"/>
      <c r="F41" s="158"/>
      <c r="G41" s="158"/>
      <c r="H41" s="19"/>
      <c r="I41" s="19"/>
      <c r="J41" s="19"/>
      <c r="K41" s="19"/>
      <c r="L41" s="19"/>
      <c r="M41" s="19"/>
      <c r="N41" s="19"/>
      <c r="O41" s="19"/>
      <c r="P41" s="126"/>
      <c r="Q41" s="164"/>
      <c r="R41" s="163"/>
      <c r="S41" s="163"/>
      <c r="T41" s="157"/>
      <c r="U41" s="113"/>
      <c r="V41" s="158"/>
      <c r="W41" s="12"/>
      <c r="X41" s="127"/>
      <c r="Y41" s="12"/>
      <c r="Z41" s="16"/>
      <c r="AA41" s="12"/>
      <c r="AB41" s="12"/>
    </row>
    <row r="42" spans="1:28" s="13" customFormat="1" ht="13.8" x14ac:dyDescent="0.3">
      <c r="A42" s="12"/>
      <c r="B42" s="12"/>
      <c r="D42" s="12"/>
      <c r="E42" s="12"/>
      <c r="F42" s="158"/>
      <c r="G42" s="158"/>
      <c r="H42" s="19"/>
      <c r="I42" s="19"/>
      <c r="J42" s="19"/>
      <c r="K42" s="19"/>
      <c r="L42" s="19"/>
      <c r="M42" s="19"/>
      <c r="N42" s="19"/>
      <c r="O42" s="19"/>
      <c r="P42" s="126"/>
      <c r="Q42" s="164"/>
      <c r="R42" s="163"/>
      <c r="S42" s="163"/>
      <c r="T42" s="157"/>
      <c r="U42" s="113"/>
      <c r="V42" s="158"/>
      <c r="W42" s="12"/>
      <c r="X42" s="127"/>
      <c r="Y42" s="12"/>
      <c r="Z42" s="16"/>
      <c r="AA42" s="12"/>
      <c r="AB42" s="12"/>
    </row>
    <row r="43" spans="1:28" s="13" customFormat="1" ht="13.8" x14ac:dyDescent="0.3">
      <c r="A43" s="12"/>
      <c r="B43" s="12"/>
      <c r="D43" s="12"/>
      <c r="E43" s="12"/>
      <c r="F43" s="158"/>
      <c r="G43" s="158"/>
      <c r="H43" s="19"/>
      <c r="I43" s="19"/>
      <c r="J43" s="19"/>
      <c r="K43" s="19"/>
      <c r="L43" s="19"/>
      <c r="M43" s="19"/>
      <c r="N43" s="19"/>
      <c r="O43" s="19"/>
      <c r="P43" s="126"/>
      <c r="Q43" s="164"/>
      <c r="R43" s="163"/>
      <c r="S43" s="163"/>
      <c r="T43" s="157"/>
      <c r="U43" s="113"/>
      <c r="V43" s="158"/>
      <c r="W43" s="12"/>
      <c r="X43" s="127"/>
      <c r="Y43" s="12"/>
      <c r="Z43" s="16"/>
      <c r="AA43" s="12"/>
      <c r="AB43" s="12"/>
    </row>
    <row r="44" spans="1:28" s="13" customFormat="1" ht="13.8" x14ac:dyDescent="0.3">
      <c r="A44" s="12"/>
      <c r="B44" s="12"/>
      <c r="D44" s="12"/>
      <c r="E44" s="12"/>
      <c r="F44" s="158"/>
      <c r="G44" s="158"/>
      <c r="H44" s="19"/>
      <c r="I44" s="19"/>
      <c r="J44" s="19"/>
      <c r="K44" s="19"/>
      <c r="L44" s="19"/>
      <c r="M44" s="19"/>
      <c r="N44" s="19"/>
      <c r="O44" s="19"/>
      <c r="P44" s="126"/>
      <c r="Q44" s="164"/>
      <c r="R44" s="163"/>
      <c r="S44" s="163"/>
      <c r="T44" s="157"/>
      <c r="U44" s="113"/>
      <c r="V44" s="158"/>
      <c r="W44" s="12"/>
      <c r="X44" s="127"/>
      <c r="Y44" s="12"/>
      <c r="Z44" s="16"/>
      <c r="AA44" s="12"/>
      <c r="AB44" s="12"/>
    </row>
    <row r="45" spans="1:28" s="13" customFormat="1" ht="13.8" x14ac:dyDescent="0.3">
      <c r="A45" s="12"/>
      <c r="B45" s="12"/>
      <c r="D45" s="12"/>
      <c r="E45" s="12"/>
      <c r="F45" s="158"/>
      <c r="G45" s="158"/>
      <c r="H45" s="19"/>
      <c r="I45" s="19"/>
      <c r="J45" s="19"/>
      <c r="K45" s="19"/>
      <c r="L45" s="19"/>
      <c r="M45" s="19"/>
      <c r="N45" s="19"/>
      <c r="O45" s="19"/>
      <c r="P45" s="126"/>
      <c r="Q45" s="164"/>
      <c r="R45" s="163"/>
      <c r="S45" s="163"/>
      <c r="T45" s="157"/>
      <c r="U45" s="113"/>
      <c r="V45" s="158"/>
      <c r="W45" s="12"/>
      <c r="X45" s="127"/>
      <c r="Y45" s="12"/>
      <c r="Z45" s="16"/>
      <c r="AA45" s="12"/>
      <c r="AB45" s="12"/>
    </row>
    <row r="46" spans="1:28" s="13" customFormat="1" ht="13.8" x14ac:dyDescent="0.3">
      <c r="A46" s="12"/>
      <c r="B46" s="12"/>
      <c r="D46" s="12"/>
      <c r="E46" s="12"/>
      <c r="F46" s="158"/>
      <c r="G46" s="158"/>
      <c r="H46" s="19"/>
      <c r="I46" s="19"/>
      <c r="J46" s="19"/>
      <c r="K46" s="19"/>
      <c r="L46" s="19"/>
      <c r="M46" s="19"/>
      <c r="N46" s="19"/>
      <c r="O46" s="19"/>
      <c r="P46" s="126"/>
      <c r="Q46" s="164"/>
      <c r="R46" s="163"/>
      <c r="S46" s="163"/>
      <c r="T46" s="157"/>
      <c r="U46" s="113"/>
      <c r="V46" s="158"/>
      <c r="W46" s="12"/>
      <c r="X46" s="127"/>
      <c r="Y46" s="12"/>
      <c r="Z46" s="16"/>
      <c r="AA46" s="12"/>
      <c r="AB46" s="12"/>
    </row>
    <row r="47" spans="1:28" s="13" customFormat="1" ht="13.8" x14ac:dyDescent="0.3">
      <c r="A47" s="12"/>
      <c r="B47" s="12"/>
      <c r="D47" s="12"/>
      <c r="E47" s="12"/>
      <c r="F47" s="158"/>
      <c r="G47" s="158"/>
      <c r="H47" s="19"/>
      <c r="I47" s="19"/>
      <c r="J47" s="19"/>
      <c r="K47" s="19"/>
      <c r="L47" s="19"/>
      <c r="M47" s="19"/>
      <c r="N47" s="19"/>
      <c r="O47" s="19"/>
      <c r="P47" s="126"/>
      <c r="Q47" s="164"/>
      <c r="R47" s="163"/>
      <c r="S47" s="163"/>
      <c r="T47" s="157"/>
      <c r="U47" s="113"/>
      <c r="V47" s="158"/>
      <c r="W47" s="12"/>
      <c r="X47" s="127"/>
      <c r="Y47" s="12"/>
      <c r="Z47" s="16"/>
      <c r="AA47" s="12"/>
      <c r="AB47" s="12"/>
    </row>
    <row r="48" spans="1:28" s="13" customFormat="1" ht="13.8" x14ac:dyDescent="0.3">
      <c r="A48" s="12"/>
      <c r="B48" s="12"/>
      <c r="D48" s="12"/>
      <c r="E48" s="12"/>
      <c r="F48" s="158"/>
      <c r="G48" s="158"/>
      <c r="H48" s="19"/>
      <c r="I48" s="19"/>
      <c r="J48" s="19"/>
      <c r="K48" s="19"/>
      <c r="L48" s="19"/>
      <c r="M48" s="19"/>
      <c r="N48" s="19"/>
      <c r="O48" s="19"/>
      <c r="P48" s="126"/>
      <c r="Q48" s="164"/>
      <c r="R48" s="163"/>
      <c r="S48" s="163"/>
      <c r="T48" s="157"/>
      <c r="U48" s="113"/>
      <c r="V48" s="158"/>
      <c r="W48" s="12"/>
      <c r="X48" s="127"/>
      <c r="Y48" s="12"/>
      <c r="Z48" s="16"/>
      <c r="AA48" s="12"/>
      <c r="AB48" s="12"/>
    </row>
    <row r="49" spans="1:28" s="13" customFormat="1" ht="13.8" x14ac:dyDescent="0.3">
      <c r="A49" s="12"/>
      <c r="B49" s="12"/>
      <c r="D49" s="12"/>
      <c r="E49" s="12"/>
      <c r="F49" s="158"/>
      <c r="G49" s="158"/>
      <c r="H49" s="19"/>
      <c r="I49" s="19"/>
      <c r="J49" s="19"/>
      <c r="K49" s="19"/>
      <c r="L49" s="19"/>
      <c r="M49" s="19"/>
      <c r="N49" s="19"/>
      <c r="O49" s="19"/>
      <c r="P49" s="126"/>
      <c r="Q49" s="164"/>
      <c r="R49" s="163"/>
      <c r="S49" s="163"/>
      <c r="T49" s="157"/>
      <c r="U49" s="113"/>
      <c r="V49" s="158"/>
      <c r="W49" s="12"/>
      <c r="X49" s="127"/>
      <c r="Y49" s="12"/>
      <c r="Z49" s="16"/>
      <c r="AA49" s="12"/>
      <c r="AB49" s="12"/>
    </row>
    <row r="50" spans="1:28" s="13" customFormat="1" ht="13.8" x14ac:dyDescent="0.3">
      <c r="A50" s="12"/>
      <c r="B50" s="12"/>
      <c r="D50" s="12"/>
      <c r="E50" s="12"/>
      <c r="F50" s="158"/>
      <c r="G50" s="158"/>
      <c r="H50" s="19"/>
      <c r="I50" s="19"/>
      <c r="J50" s="19"/>
      <c r="K50" s="19"/>
      <c r="L50" s="19"/>
      <c r="M50" s="19"/>
      <c r="N50" s="19"/>
      <c r="O50" s="19"/>
      <c r="P50" s="126"/>
      <c r="Q50" s="164"/>
      <c r="R50" s="163"/>
      <c r="S50" s="163"/>
      <c r="T50" s="157"/>
      <c r="U50" s="113"/>
      <c r="V50" s="158"/>
      <c r="W50" s="12"/>
      <c r="X50" s="127"/>
      <c r="Y50" s="12"/>
      <c r="Z50" s="16"/>
      <c r="AA50" s="12"/>
      <c r="AB50" s="12"/>
    </row>
    <row r="51" spans="1:28" s="13" customFormat="1" ht="13.8" x14ac:dyDescent="0.3">
      <c r="A51" s="12"/>
      <c r="B51" s="12"/>
      <c r="D51" s="12"/>
      <c r="E51" s="12"/>
      <c r="F51" s="158"/>
      <c r="G51" s="158"/>
      <c r="H51" s="19"/>
      <c r="I51" s="19"/>
      <c r="J51" s="19"/>
      <c r="K51" s="19"/>
      <c r="L51" s="19"/>
      <c r="M51" s="19"/>
      <c r="N51" s="19"/>
      <c r="O51" s="19"/>
      <c r="P51" s="126"/>
      <c r="Q51" s="164"/>
      <c r="R51" s="163"/>
      <c r="S51" s="163"/>
      <c r="T51" s="157"/>
      <c r="U51" s="113"/>
      <c r="V51" s="158"/>
      <c r="W51" s="12"/>
      <c r="X51" s="127"/>
      <c r="Y51" s="12"/>
      <c r="Z51" s="16"/>
      <c r="AA51" s="12"/>
      <c r="AB51" s="12"/>
    </row>
    <row r="52" spans="1:28" s="13" customFormat="1" ht="13.8" x14ac:dyDescent="0.3">
      <c r="A52" s="12"/>
      <c r="B52" s="12"/>
      <c r="D52" s="12"/>
      <c r="E52" s="12"/>
      <c r="F52" s="158"/>
      <c r="G52" s="158"/>
      <c r="H52" s="19"/>
      <c r="I52" s="19"/>
      <c r="J52" s="19"/>
      <c r="K52" s="19"/>
      <c r="L52" s="19"/>
      <c r="M52" s="19"/>
      <c r="N52" s="19"/>
      <c r="O52" s="19"/>
      <c r="P52" s="126"/>
      <c r="Q52" s="164"/>
      <c r="R52" s="163"/>
      <c r="S52" s="163"/>
      <c r="T52" s="157"/>
      <c r="U52" s="113"/>
      <c r="V52" s="158"/>
      <c r="W52" s="12"/>
      <c r="X52" s="127"/>
      <c r="Y52" s="12"/>
      <c r="Z52" s="16"/>
      <c r="AA52" s="12"/>
      <c r="AB52" s="12"/>
    </row>
    <row r="53" spans="1:28" s="13" customFormat="1" ht="13.8" x14ac:dyDescent="0.3">
      <c r="A53" s="12"/>
      <c r="B53" s="12"/>
      <c r="D53" s="12"/>
      <c r="E53" s="12"/>
      <c r="F53" s="158"/>
      <c r="G53" s="158"/>
      <c r="H53" s="19"/>
      <c r="I53" s="19"/>
      <c r="J53" s="19"/>
      <c r="K53" s="19"/>
      <c r="L53" s="19"/>
      <c r="M53" s="19"/>
      <c r="N53" s="19"/>
      <c r="O53" s="19"/>
      <c r="P53" s="126"/>
      <c r="Q53" s="164"/>
      <c r="R53" s="163"/>
      <c r="S53" s="163"/>
      <c r="T53" s="157"/>
      <c r="U53" s="113"/>
      <c r="V53" s="158"/>
      <c r="W53" s="12"/>
      <c r="X53" s="127"/>
      <c r="Y53" s="12"/>
      <c r="Z53" s="16"/>
      <c r="AA53" s="12"/>
      <c r="AB53" s="12"/>
    </row>
    <row r="54" spans="1:28" s="13" customFormat="1" ht="13.8" x14ac:dyDescent="0.3">
      <c r="A54" s="12"/>
      <c r="B54" s="12"/>
      <c r="D54" s="12"/>
      <c r="E54" s="12"/>
      <c r="F54" s="158"/>
      <c r="G54" s="158"/>
      <c r="H54" s="19"/>
      <c r="I54" s="19"/>
      <c r="J54" s="19"/>
      <c r="K54" s="19"/>
      <c r="L54" s="19"/>
      <c r="M54" s="19"/>
      <c r="N54" s="19"/>
      <c r="O54" s="19"/>
      <c r="P54" s="126"/>
      <c r="Q54" s="164"/>
      <c r="R54" s="163"/>
      <c r="S54" s="163"/>
      <c r="T54" s="157"/>
      <c r="U54" s="113"/>
      <c r="V54" s="158"/>
      <c r="W54" s="12"/>
      <c r="X54" s="127"/>
      <c r="Y54" s="12"/>
      <c r="Z54" s="16"/>
      <c r="AA54" s="12"/>
      <c r="AB54" s="12"/>
    </row>
    <row r="55" spans="1:28" s="13" customFormat="1" ht="13.8" x14ac:dyDescent="0.3">
      <c r="A55" s="12"/>
      <c r="B55" s="12"/>
      <c r="D55" s="12"/>
      <c r="E55" s="12"/>
      <c r="F55" s="158"/>
      <c r="G55" s="158"/>
      <c r="H55" s="19"/>
      <c r="I55" s="19"/>
      <c r="J55" s="19"/>
      <c r="K55" s="19"/>
      <c r="L55" s="19"/>
      <c r="M55" s="19"/>
      <c r="N55" s="19"/>
      <c r="O55" s="19"/>
      <c r="P55" s="126"/>
      <c r="Q55" s="164"/>
      <c r="R55" s="163"/>
      <c r="S55" s="163"/>
      <c r="T55" s="157"/>
      <c r="U55" s="113"/>
      <c r="V55" s="158"/>
      <c r="W55" s="12"/>
      <c r="X55" s="127"/>
      <c r="Y55" s="12"/>
      <c r="Z55" s="16"/>
      <c r="AA55" s="12"/>
      <c r="AB55" s="12"/>
    </row>
    <row r="56" spans="1:28" s="13" customFormat="1" ht="13.8" x14ac:dyDescent="0.3">
      <c r="A56" s="12"/>
      <c r="B56" s="12"/>
      <c r="D56" s="12"/>
      <c r="E56" s="12"/>
      <c r="F56" s="158"/>
      <c r="G56" s="158"/>
      <c r="H56" s="19"/>
      <c r="I56" s="19"/>
      <c r="J56" s="19"/>
      <c r="K56" s="19"/>
      <c r="L56" s="19"/>
      <c r="M56" s="19"/>
      <c r="N56" s="19"/>
      <c r="O56" s="19"/>
      <c r="P56" s="126"/>
      <c r="Q56" s="164"/>
      <c r="R56" s="163"/>
      <c r="S56" s="163"/>
      <c r="T56" s="157"/>
      <c r="U56" s="113"/>
      <c r="V56" s="158"/>
      <c r="W56" s="12"/>
      <c r="X56" s="127"/>
      <c r="Y56" s="12"/>
      <c r="Z56" s="16"/>
      <c r="AA56" s="12"/>
      <c r="AB56" s="12"/>
    </row>
    <row r="57" spans="1:28" s="13" customFormat="1" ht="13.8" x14ac:dyDescent="0.3">
      <c r="A57" s="12"/>
      <c r="B57" s="12"/>
      <c r="D57" s="12"/>
      <c r="E57" s="12"/>
      <c r="F57" s="158"/>
      <c r="G57" s="158"/>
      <c r="H57" s="19"/>
      <c r="I57" s="19"/>
      <c r="J57" s="19"/>
      <c r="K57" s="19"/>
      <c r="L57" s="19"/>
      <c r="M57" s="19"/>
      <c r="N57" s="19"/>
      <c r="O57" s="19"/>
      <c r="P57" s="126"/>
      <c r="Q57" s="164"/>
      <c r="R57" s="163"/>
      <c r="S57" s="163"/>
      <c r="T57" s="157"/>
      <c r="U57" s="113"/>
      <c r="V57" s="158"/>
      <c r="W57" s="12"/>
      <c r="X57" s="127"/>
      <c r="Y57" s="12"/>
      <c r="Z57" s="16"/>
      <c r="AA57" s="12"/>
      <c r="AB57" s="12"/>
    </row>
    <row r="58" spans="1:28" s="13" customFormat="1" ht="13.8" x14ac:dyDescent="0.3">
      <c r="A58" s="12"/>
      <c r="B58" s="12"/>
      <c r="D58" s="12"/>
      <c r="E58" s="12"/>
      <c r="F58" s="158"/>
      <c r="G58" s="158"/>
      <c r="H58" s="19"/>
      <c r="I58" s="19"/>
      <c r="J58" s="19"/>
      <c r="K58" s="19"/>
      <c r="L58" s="19"/>
      <c r="M58" s="19"/>
      <c r="N58" s="19"/>
      <c r="O58" s="19"/>
      <c r="P58" s="126"/>
      <c r="Q58" s="164"/>
      <c r="R58" s="163"/>
      <c r="S58" s="163"/>
      <c r="T58" s="157"/>
      <c r="U58" s="113"/>
      <c r="V58" s="158"/>
      <c r="W58" s="12"/>
      <c r="X58" s="127"/>
      <c r="Y58" s="12"/>
      <c r="Z58" s="16"/>
      <c r="AA58" s="12"/>
      <c r="AB58" s="12"/>
    </row>
    <row r="59" spans="1:28" s="13" customFormat="1" ht="13.8" x14ac:dyDescent="0.3">
      <c r="A59" s="12"/>
      <c r="B59" s="12"/>
      <c r="D59" s="12"/>
      <c r="E59" s="12"/>
      <c r="F59" s="158"/>
      <c r="G59" s="158"/>
      <c r="H59" s="19"/>
      <c r="I59" s="19"/>
      <c r="J59" s="19"/>
      <c r="K59" s="19"/>
      <c r="L59" s="19"/>
      <c r="M59" s="19"/>
      <c r="N59" s="19"/>
      <c r="O59" s="19"/>
      <c r="P59" s="126"/>
      <c r="Q59" s="164"/>
      <c r="R59" s="163"/>
      <c r="S59" s="163"/>
      <c r="T59" s="157"/>
      <c r="U59" s="113"/>
      <c r="V59" s="158"/>
      <c r="W59" s="12"/>
      <c r="X59" s="127"/>
      <c r="Y59" s="12"/>
      <c r="Z59" s="16"/>
      <c r="AA59" s="12"/>
      <c r="AB59" s="12"/>
    </row>
    <row r="60" spans="1:28" s="13" customFormat="1" ht="13.8" x14ac:dyDescent="0.3">
      <c r="A60" s="12"/>
      <c r="B60" s="12"/>
      <c r="D60" s="12"/>
      <c r="E60" s="12"/>
      <c r="F60" s="158"/>
      <c r="G60" s="158"/>
      <c r="H60" s="19"/>
      <c r="I60" s="19"/>
      <c r="J60" s="19"/>
      <c r="K60" s="19"/>
      <c r="L60" s="19"/>
      <c r="M60" s="19"/>
      <c r="N60" s="19"/>
      <c r="O60" s="19"/>
      <c r="P60" s="126"/>
      <c r="Q60" s="164"/>
      <c r="R60" s="163"/>
      <c r="S60" s="163"/>
      <c r="T60" s="157"/>
      <c r="U60" s="113"/>
      <c r="V60" s="158"/>
      <c r="W60" s="12"/>
      <c r="X60" s="127"/>
      <c r="Y60" s="12"/>
      <c r="Z60" s="16"/>
      <c r="AA60" s="12"/>
      <c r="AB60" s="12"/>
    </row>
    <row r="61" spans="1:28" s="13" customFormat="1" ht="13.8" x14ac:dyDescent="0.3">
      <c r="A61" s="12"/>
      <c r="B61" s="12"/>
      <c r="D61" s="12"/>
      <c r="E61" s="12"/>
      <c r="F61" s="158"/>
      <c r="G61" s="158"/>
      <c r="H61" s="19"/>
      <c r="I61" s="19"/>
      <c r="J61" s="19"/>
      <c r="K61" s="19"/>
      <c r="L61" s="19"/>
      <c r="M61" s="19"/>
      <c r="N61" s="19"/>
      <c r="O61" s="19"/>
      <c r="P61" s="126"/>
      <c r="Q61" s="164"/>
      <c r="R61" s="163"/>
      <c r="S61" s="163"/>
      <c r="T61" s="157"/>
      <c r="U61" s="113"/>
      <c r="V61" s="158"/>
      <c r="W61" s="12"/>
      <c r="X61" s="127"/>
      <c r="Y61" s="12"/>
      <c r="Z61" s="16"/>
      <c r="AA61" s="12"/>
      <c r="AB61" s="12"/>
    </row>
    <row r="62" spans="1:28" s="13" customFormat="1" ht="13.8" x14ac:dyDescent="0.3">
      <c r="A62" s="12"/>
      <c r="B62" s="12"/>
      <c r="D62" s="12"/>
      <c r="E62" s="12"/>
      <c r="F62" s="158"/>
      <c r="G62" s="158"/>
      <c r="H62" s="19"/>
      <c r="I62" s="19"/>
      <c r="J62" s="19"/>
      <c r="K62" s="19"/>
      <c r="L62" s="19"/>
      <c r="M62" s="19"/>
      <c r="N62" s="19"/>
      <c r="O62" s="19"/>
      <c r="P62" s="126"/>
      <c r="Q62" s="164"/>
      <c r="R62" s="163"/>
      <c r="S62" s="163"/>
      <c r="T62" s="157"/>
      <c r="U62" s="113"/>
      <c r="V62" s="158"/>
      <c r="W62" s="12"/>
      <c r="X62" s="127"/>
      <c r="Y62" s="12"/>
      <c r="Z62" s="16"/>
      <c r="AA62" s="12"/>
      <c r="AB62" s="12"/>
    </row>
    <row r="63" spans="1:28" s="13" customFormat="1" ht="13.8" x14ac:dyDescent="0.3">
      <c r="A63" s="12"/>
      <c r="B63" s="12"/>
      <c r="D63" s="12"/>
      <c r="E63" s="12"/>
      <c r="F63" s="158"/>
      <c r="G63" s="158"/>
      <c r="H63" s="19"/>
      <c r="I63" s="19"/>
      <c r="J63" s="19"/>
      <c r="K63" s="19"/>
      <c r="L63" s="19"/>
      <c r="M63" s="19"/>
      <c r="N63" s="19"/>
      <c r="O63" s="19"/>
      <c r="P63" s="126"/>
      <c r="Q63" s="164"/>
      <c r="R63" s="163"/>
      <c r="S63" s="163"/>
      <c r="T63" s="157"/>
      <c r="U63" s="113"/>
      <c r="V63" s="158"/>
      <c r="W63" s="12"/>
      <c r="X63" s="127"/>
      <c r="Y63" s="12"/>
      <c r="Z63" s="16"/>
      <c r="AA63" s="12"/>
      <c r="AB63" s="12"/>
    </row>
    <row r="64" spans="1:28" s="13" customFormat="1" ht="13.8" x14ac:dyDescent="0.3">
      <c r="A64" s="12"/>
      <c r="B64" s="12"/>
      <c r="D64" s="12"/>
      <c r="E64" s="12"/>
      <c r="F64" s="158"/>
      <c r="G64" s="158"/>
      <c r="H64" s="19"/>
      <c r="I64" s="19"/>
      <c r="J64" s="19"/>
      <c r="K64" s="19"/>
      <c r="L64" s="19"/>
      <c r="M64" s="19"/>
      <c r="N64" s="19"/>
      <c r="O64" s="19"/>
      <c r="P64" s="126"/>
      <c r="Q64" s="164"/>
      <c r="R64" s="163"/>
      <c r="S64" s="163"/>
      <c r="T64" s="157"/>
      <c r="U64" s="113"/>
      <c r="V64" s="158"/>
      <c r="W64" s="12"/>
      <c r="X64" s="127"/>
      <c r="Y64" s="12"/>
      <c r="Z64" s="16"/>
      <c r="AA64" s="12"/>
      <c r="AB64" s="12"/>
    </row>
    <row r="65" spans="1:29" s="13" customFormat="1" ht="13.8" x14ac:dyDescent="0.3">
      <c r="A65" s="12"/>
      <c r="B65" s="12"/>
      <c r="D65" s="12"/>
      <c r="E65" s="12"/>
      <c r="F65" s="158"/>
      <c r="G65" s="158"/>
      <c r="H65" s="19"/>
      <c r="I65" s="19"/>
      <c r="J65" s="19"/>
      <c r="K65" s="19"/>
      <c r="L65" s="19"/>
      <c r="M65" s="19"/>
      <c r="N65" s="19"/>
      <c r="O65" s="19"/>
      <c r="P65" s="126"/>
      <c r="Q65" s="164"/>
      <c r="R65" s="163"/>
      <c r="S65" s="163"/>
      <c r="T65" s="157"/>
      <c r="U65" s="113"/>
      <c r="V65" s="158"/>
      <c r="W65" s="12"/>
      <c r="X65" s="127"/>
      <c r="Y65" s="12"/>
      <c r="Z65" s="16"/>
      <c r="AA65" s="12"/>
      <c r="AB65" s="12"/>
    </row>
    <row r="66" spans="1:29" s="13" customFormat="1" ht="13.8" x14ac:dyDescent="0.3">
      <c r="A66" s="12"/>
      <c r="B66" s="12"/>
      <c r="D66" s="12"/>
      <c r="E66" s="12"/>
      <c r="F66" s="158"/>
      <c r="G66" s="158"/>
      <c r="H66" s="19"/>
      <c r="I66" s="19"/>
      <c r="J66" s="19"/>
      <c r="K66" s="19"/>
      <c r="L66" s="19"/>
      <c r="M66" s="19"/>
      <c r="N66" s="19"/>
      <c r="O66" s="19"/>
      <c r="P66" s="126"/>
      <c r="Q66" s="164"/>
      <c r="R66" s="163"/>
      <c r="S66" s="163"/>
      <c r="T66" s="157"/>
      <c r="U66" s="113"/>
      <c r="V66" s="158"/>
      <c r="W66" s="12"/>
      <c r="X66" s="127"/>
      <c r="Y66" s="12"/>
      <c r="Z66" s="16"/>
      <c r="AA66" s="12"/>
      <c r="AB66" s="12"/>
    </row>
    <row r="67" spans="1:29" s="13" customFormat="1" ht="13.8" x14ac:dyDescent="0.3">
      <c r="A67" s="12"/>
      <c r="B67" s="12"/>
      <c r="D67" s="12"/>
      <c r="E67" s="12"/>
      <c r="F67" s="158"/>
      <c r="G67" s="158"/>
      <c r="H67" s="19"/>
      <c r="I67" s="19"/>
      <c r="J67" s="19"/>
      <c r="K67" s="19"/>
      <c r="L67" s="19"/>
      <c r="M67" s="19"/>
      <c r="N67" s="19"/>
      <c r="O67" s="19"/>
      <c r="P67" s="126"/>
      <c r="Q67" s="164"/>
      <c r="R67" s="163"/>
      <c r="S67" s="163"/>
      <c r="T67" s="157"/>
      <c r="U67" s="113"/>
      <c r="V67" s="158"/>
      <c r="W67" s="12"/>
      <c r="X67" s="127"/>
      <c r="Y67" s="12"/>
      <c r="Z67" s="16"/>
      <c r="AA67" s="12"/>
      <c r="AB67" s="12"/>
    </row>
    <row r="68" spans="1:29" s="13" customFormat="1" x14ac:dyDescent="0.3">
      <c r="A68" s="12"/>
      <c r="B68" s="12"/>
      <c r="D68" s="12"/>
      <c r="E68" s="12"/>
      <c r="F68" s="158"/>
      <c r="G68" s="158"/>
      <c r="H68" s="20"/>
      <c r="I68" s="20"/>
      <c r="J68" s="20"/>
      <c r="K68" s="20"/>
      <c r="L68" s="20"/>
      <c r="M68" s="20"/>
      <c r="N68" s="20"/>
      <c r="O68" s="20"/>
      <c r="P68" s="128"/>
      <c r="Q68" s="163"/>
      <c r="R68" s="163"/>
      <c r="S68" s="163"/>
      <c r="T68" s="157"/>
      <c r="U68" s="113"/>
      <c r="V68" s="158"/>
      <c r="W68" s="12"/>
      <c r="X68" s="127"/>
      <c r="Y68" s="12"/>
      <c r="Z68" s="16"/>
      <c r="AA68" s="12"/>
      <c r="AB68" s="12"/>
      <c r="AC68" s="18"/>
    </row>
    <row r="69" spans="1:29" s="13" customFormat="1" x14ac:dyDescent="0.3">
      <c r="A69" s="12"/>
      <c r="B69" s="12"/>
      <c r="D69" s="12"/>
      <c r="E69" s="12"/>
      <c r="F69" s="158"/>
      <c r="G69" s="158"/>
      <c r="H69" s="20"/>
      <c r="I69" s="20"/>
      <c r="J69" s="20"/>
      <c r="K69" s="20"/>
      <c r="L69" s="20"/>
      <c r="M69" s="20"/>
      <c r="N69" s="20"/>
      <c r="O69" s="20"/>
      <c r="P69" s="128"/>
      <c r="Q69" s="163"/>
      <c r="R69" s="163"/>
      <c r="S69" s="163"/>
      <c r="T69" s="157"/>
      <c r="U69" s="113"/>
      <c r="V69" s="158"/>
      <c r="W69" s="12"/>
      <c r="X69" s="127"/>
      <c r="Y69" s="12"/>
      <c r="Z69" s="16"/>
      <c r="AA69" s="12"/>
      <c r="AB69" s="12"/>
      <c r="AC69" s="18"/>
    </row>
    <row r="70" spans="1:29" s="13" customFormat="1" x14ac:dyDescent="0.3">
      <c r="A70" s="12"/>
      <c r="B70" s="12"/>
      <c r="D70" s="12"/>
      <c r="E70" s="12"/>
      <c r="F70" s="158"/>
      <c r="G70" s="158"/>
      <c r="H70" s="20"/>
      <c r="I70" s="20"/>
      <c r="J70" s="20"/>
      <c r="K70" s="20"/>
      <c r="L70" s="20"/>
      <c r="M70" s="20"/>
      <c r="N70" s="20"/>
      <c r="O70" s="20"/>
      <c r="P70" s="128"/>
      <c r="Q70" s="163"/>
      <c r="R70" s="163"/>
      <c r="S70" s="163"/>
      <c r="T70" s="157"/>
      <c r="U70" s="113"/>
      <c r="V70" s="158"/>
      <c r="W70" s="12"/>
      <c r="X70" s="127"/>
      <c r="Y70" s="12"/>
      <c r="Z70" s="16"/>
      <c r="AA70" s="12"/>
      <c r="AB70" s="12"/>
      <c r="AC70" s="18"/>
    </row>
    <row r="71" spans="1:29" s="13" customFormat="1" x14ac:dyDescent="0.3">
      <c r="A71" s="12"/>
      <c r="B71" s="12"/>
      <c r="D71" s="12"/>
      <c r="E71" s="12"/>
      <c r="F71" s="158"/>
      <c r="G71" s="158"/>
      <c r="H71" s="20"/>
      <c r="I71" s="20"/>
      <c r="J71" s="20"/>
      <c r="K71" s="20"/>
      <c r="L71" s="20"/>
      <c r="M71" s="20"/>
      <c r="N71" s="20"/>
      <c r="O71" s="20"/>
      <c r="P71" s="128"/>
      <c r="Q71" s="163"/>
      <c r="R71" s="163"/>
      <c r="S71" s="163"/>
      <c r="T71" s="157"/>
      <c r="U71" s="113"/>
      <c r="V71" s="158"/>
      <c r="W71" s="12"/>
      <c r="X71" s="127"/>
      <c r="Y71" s="12"/>
      <c r="Z71" s="16"/>
      <c r="AA71" s="12"/>
      <c r="AB71" s="12"/>
      <c r="AC71" s="18"/>
    </row>
    <row r="72" spans="1:29" s="13" customFormat="1" x14ac:dyDescent="0.3">
      <c r="A72" s="12"/>
      <c r="B72" s="12"/>
      <c r="D72" s="12"/>
      <c r="E72" s="12"/>
      <c r="F72" s="158"/>
      <c r="G72" s="158"/>
      <c r="H72" s="20"/>
      <c r="I72" s="20"/>
      <c r="J72" s="20"/>
      <c r="K72" s="20"/>
      <c r="L72" s="20"/>
      <c r="M72" s="20"/>
      <c r="N72" s="20"/>
      <c r="O72" s="20"/>
      <c r="P72" s="128"/>
      <c r="Q72" s="163"/>
      <c r="R72" s="163"/>
      <c r="S72" s="163"/>
      <c r="T72" s="157"/>
      <c r="U72" s="113"/>
      <c r="V72" s="158"/>
      <c r="W72" s="12"/>
      <c r="X72" s="127"/>
      <c r="Y72" s="12"/>
      <c r="Z72" s="16"/>
      <c r="AA72" s="12"/>
      <c r="AB72" s="12"/>
      <c r="AC72" s="18"/>
    </row>
    <row r="73" spans="1:29" s="13" customFormat="1" x14ac:dyDescent="0.3">
      <c r="A73" s="12"/>
      <c r="B73" s="12"/>
      <c r="D73" s="12"/>
      <c r="E73" s="12"/>
      <c r="F73" s="158"/>
      <c r="G73" s="158"/>
      <c r="H73" s="20"/>
      <c r="I73" s="20"/>
      <c r="J73" s="20"/>
      <c r="K73" s="20"/>
      <c r="L73" s="20"/>
      <c r="M73" s="20"/>
      <c r="N73" s="20"/>
      <c r="O73" s="20"/>
      <c r="P73" s="128"/>
      <c r="Q73" s="163"/>
      <c r="R73" s="163"/>
      <c r="S73" s="163"/>
      <c r="T73" s="157"/>
      <c r="U73" s="113"/>
      <c r="V73" s="158"/>
      <c r="W73" s="12"/>
      <c r="X73" s="127"/>
      <c r="Y73" s="12"/>
      <c r="Z73" s="16"/>
      <c r="AA73" s="12"/>
      <c r="AB73" s="12"/>
      <c r="AC73" s="18"/>
    </row>
    <row r="74" spans="1:29" s="13" customFormat="1" x14ac:dyDescent="0.3">
      <c r="A74" s="12"/>
      <c r="B74" s="12"/>
      <c r="D74" s="12"/>
      <c r="E74" s="12"/>
      <c r="F74" s="158"/>
      <c r="G74" s="158"/>
      <c r="H74" s="20"/>
      <c r="I74" s="20"/>
      <c r="J74" s="20"/>
      <c r="K74" s="20"/>
      <c r="L74" s="20"/>
      <c r="M74" s="20"/>
      <c r="N74" s="20"/>
      <c r="O74" s="20"/>
      <c r="P74" s="128"/>
      <c r="Q74" s="163"/>
      <c r="R74" s="163"/>
      <c r="S74" s="163"/>
      <c r="T74" s="157"/>
      <c r="U74" s="113"/>
      <c r="V74" s="158"/>
      <c r="W74" s="12"/>
      <c r="X74" s="127"/>
      <c r="Y74" s="12"/>
      <c r="Z74" s="16"/>
      <c r="AA74" s="12"/>
      <c r="AB74" s="12"/>
      <c r="AC74" s="18"/>
    </row>
    <row r="75" spans="1:29" s="13" customFormat="1" x14ac:dyDescent="0.3">
      <c r="A75" s="12"/>
      <c r="B75" s="12"/>
      <c r="D75" s="12"/>
      <c r="E75" s="12"/>
      <c r="F75" s="158"/>
      <c r="G75" s="158"/>
      <c r="H75" s="20"/>
      <c r="I75" s="20"/>
      <c r="J75" s="20"/>
      <c r="K75" s="20"/>
      <c r="L75" s="20"/>
      <c r="M75" s="20"/>
      <c r="N75" s="20"/>
      <c r="O75" s="20"/>
      <c r="P75" s="128"/>
      <c r="Q75" s="163"/>
      <c r="R75" s="163"/>
      <c r="S75" s="163"/>
      <c r="T75" s="157"/>
      <c r="U75" s="113"/>
      <c r="V75" s="158"/>
      <c r="W75" s="12"/>
      <c r="X75" s="127"/>
      <c r="Y75" s="12"/>
      <c r="Z75" s="16"/>
      <c r="AA75" s="12"/>
      <c r="AB75" s="12"/>
      <c r="AC75" s="18"/>
    </row>
    <row r="76" spans="1:29" s="13" customFormat="1" x14ac:dyDescent="0.3">
      <c r="A76" s="12"/>
      <c r="B76" s="12"/>
      <c r="D76" s="12"/>
      <c r="E76" s="12"/>
      <c r="F76" s="158"/>
      <c r="G76" s="158"/>
      <c r="H76" s="20"/>
      <c r="I76" s="20"/>
      <c r="J76" s="20"/>
      <c r="K76" s="20"/>
      <c r="L76" s="20"/>
      <c r="M76" s="20"/>
      <c r="N76" s="20"/>
      <c r="O76" s="20"/>
      <c r="P76" s="128"/>
      <c r="Q76" s="163"/>
      <c r="R76" s="163"/>
      <c r="S76" s="163"/>
      <c r="T76" s="157"/>
      <c r="U76" s="113"/>
      <c r="V76" s="158"/>
      <c r="W76" s="12"/>
      <c r="X76" s="127"/>
      <c r="Y76" s="12"/>
      <c r="Z76" s="16"/>
      <c r="AA76" s="12"/>
      <c r="AB76" s="12"/>
      <c r="AC76" s="18"/>
    </row>
    <row r="77" spans="1:29" s="13" customFormat="1" x14ac:dyDescent="0.3">
      <c r="A77" s="12"/>
      <c r="B77" s="12"/>
      <c r="D77" s="12"/>
      <c r="E77" s="12"/>
      <c r="F77" s="158"/>
      <c r="G77" s="158"/>
      <c r="H77" s="20"/>
      <c r="I77" s="20"/>
      <c r="J77" s="20"/>
      <c r="K77" s="20"/>
      <c r="L77" s="20"/>
      <c r="M77" s="20"/>
      <c r="N77" s="20"/>
      <c r="O77" s="20"/>
      <c r="P77" s="128"/>
      <c r="Q77" s="163"/>
      <c r="R77" s="163"/>
      <c r="S77" s="163"/>
      <c r="T77" s="157"/>
      <c r="U77" s="113"/>
      <c r="V77" s="158"/>
      <c r="W77" s="12"/>
      <c r="X77" s="127"/>
      <c r="Y77" s="12"/>
      <c r="Z77" s="16"/>
      <c r="AA77" s="12"/>
      <c r="AB77" s="12"/>
      <c r="AC77" s="18"/>
    </row>
    <row r="78" spans="1:29" s="13" customFormat="1" x14ac:dyDescent="0.3">
      <c r="A78" s="12"/>
      <c r="B78" s="12"/>
      <c r="D78" s="12"/>
      <c r="E78" s="12"/>
      <c r="F78" s="158"/>
      <c r="G78" s="158"/>
      <c r="H78" s="20"/>
      <c r="I78" s="20"/>
      <c r="J78" s="20"/>
      <c r="K78" s="20"/>
      <c r="L78" s="20"/>
      <c r="M78" s="20"/>
      <c r="N78" s="20"/>
      <c r="O78" s="20"/>
      <c r="P78" s="128"/>
      <c r="Q78" s="163"/>
      <c r="R78" s="163"/>
      <c r="S78" s="163"/>
      <c r="T78" s="157"/>
      <c r="U78" s="113"/>
      <c r="V78" s="158"/>
      <c r="W78" s="12"/>
      <c r="X78" s="127"/>
      <c r="Y78" s="12"/>
      <c r="Z78" s="16"/>
      <c r="AA78" s="12"/>
      <c r="AB78" s="12"/>
      <c r="AC78" s="18"/>
    </row>
    <row r="79" spans="1:29" s="13" customFormat="1" x14ac:dyDescent="0.3">
      <c r="A79" s="12"/>
      <c r="B79" s="12"/>
      <c r="D79" s="12"/>
      <c r="E79" s="12"/>
      <c r="F79" s="158"/>
      <c r="G79" s="158"/>
      <c r="H79" s="20"/>
      <c r="I79" s="20"/>
      <c r="J79" s="20"/>
      <c r="K79" s="20"/>
      <c r="L79" s="20"/>
      <c r="M79" s="20"/>
      <c r="N79" s="20"/>
      <c r="O79" s="20"/>
      <c r="P79" s="128"/>
      <c r="Q79" s="163"/>
      <c r="R79" s="163"/>
      <c r="S79" s="163"/>
      <c r="T79" s="157"/>
      <c r="U79" s="113"/>
      <c r="V79" s="158"/>
      <c r="W79" s="12"/>
      <c r="X79" s="127"/>
      <c r="Y79" s="12"/>
      <c r="Z79" s="16"/>
      <c r="AA79" s="12"/>
      <c r="AB79" s="12"/>
      <c r="AC79" s="18"/>
    </row>
    <row r="80" spans="1:29" s="13" customFormat="1" x14ac:dyDescent="0.3">
      <c r="A80" s="12"/>
      <c r="B80" s="12"/>
      <c r="D80" s="12"/>
      <c r="E80" s="12"/>
      <c r="F80" s="158"/>
      <c r="G80" s="158"/>
      <c r="H80" s="20"/>
      <c r="I80" s="20"/>
      <c r="J80" s="20"/>
      <c r="K80" s="20"/>
      <c r="L80" s="20"/>
      <c r="M80" s="20"/>
      <c r="N80" s="20"/>
      <c r="O80" s="20"/>
      <c r="P80" s="128"/>
      <c r="Q80" s="163"/>
      <c r="R80" s="163"/>
      <c r="S80" s="163"/>
      <c r="T80" s="157"/>
      <c r="U80" s="113"/>
      <c r="V80" s="158"/>
      <c r="W80" s="12"/>
      <c r="X80" s="127"/>
      <c r="Y80" s="12"/>
      <c r="Z80" s="16"/>
      <c r="AA80" s="12"/>
      <c r="AB80" s="12"/>
      <c r="AC80" s="18"/>
    </row>
    <row r="81" spans="1:29" s="13" customFormat="1" x14ac:dyDescent="0.3">
      <c r="A81" s="12"/>
      <c r="B81" s="12"/>
      <c r="D81" s="12"/>
      <c r="E81" s="12"/>
      <c r="F81" s="158"/>
      <c r="G81" s="158"/>
      <c r="H81" s="20"/>
      <c r="I81" s="20"/>
      <c r="J81" s="20"/>
      <c r="K81" s="20"/>
      <c r="L81" s="20"/>
      <c r="M81" s="20"/>
      <c r="N81" s="20"/>
      <c r="O81" s="20"/>
      <c r="P81" s="128"/>
      <c r="Q81" s="163"/>
      <c r="R81" s="163"/>
      <c r="S81" s="163"/>
      <c r="T81" s="157"/>
      <c r="U81" s="113"/>
      <c r="V81" s="158"/>
      <c r="W81" s="12"/>
      <c r="X81" s="127"/>
      <c r="Y81" s="12"/>
      <c r="Z81" s="16"/>
      <c r="AA81" s="12"/>
      <c r="AB81" s="12"/>
      <c r="AC81" s="18"/>
    </row>
    <row r="82" spans="1:29" s="13" customFormat="1" x14ac:dyDescent="0.3">
      <c r="A82" s="12"/>
      <c r="B82" s="12"/>
      <c r="D82" s="12"/>
      <c r="E82" s="12"/>
      <c r="F82" s="158"/>
      <c r="G82" s="158"/>
      <c r="H82" s="20"/>
      <c r="I82" s="20"/>
      <c r="J82" s="20"/>
      <c r="K82" s="20"/>
      <c r="L82" s="20"/>
      <c r="M82" s="20"/>
      <c r="N82" s="20"/>
      <c r="O82" s="20"/>
      <c r="P82" s="128"/>
      <c r="Q82" s="163"/>
      <c r="R82" s="163"/>
      <c r="S82" s="163"/>
      <c r="T82" s="157"/>
      <c r="U82" s="113"/>
      <c r="V82" s="158"/>
      <c r="W82" s="12"/>
      <c r="X82" s="127"/>
      <c r="Y82" s="12"/>
      <c r="Z82" s="16"/>
      <c r="AA82" s="12"/>
      <c r="AB82" s="12"/>
      <c r="AC82" s="18"/>
    </row>
    <row r="83" spans="1:29" s="13" customFormat="1" x14ac:dyDescent="0.3">
      <c r="A83" s="12"/>
      <c r="B83" s="12"/>
      <c r="D83" s="12"/>
      <c r="E83" s="12"/>
      <c r="F83" s="158"/>
      <c r="G83" s="158"/>
      <c r="H83" s="20"/>
      <c r="I83" s="20"/>
      <c r="J83" s="20"/>
      <c r="K83" s="20"/>
      <c r="L83" s="20"/>
      <c r="M83" s="20"/>
      <c r="N83" s="20"/>
      <c r="O83" s="20"/>
      <c r="P83" s="128"/>
      <c r="Q83" s="163"/>
      <c r="R83" s="163"/>
      <c r="S83" s="163"/>
      <c r="T83" s="157"/>
      <c r="U83" s="113"/>
      <c r="V83" s="158"/>
      <c r="W83" s="12"/>
      <c r="X83" s="127"/>
      <c r="Y83" s="12"/>
      <c r="Z83" s="16"/>
      <c r="AA83" s="12"/>
      <c r="AB83" s="12"/>
      <c r="AC83" s="18"/>
    </row>
    <row r="84" spans="1:29" s="13" customFormat="1" x14ac:dyDescent="0.3">
      <c r="A84" s="12"/>
      <c r="B84" s="12"/>
      <c r="D84" s="12"/>
      <c r="E84" s="12"/>
      <c r="F84" s="158"/>
      <c r="G84" s="158"/>
      <c r="H84" s="20"/>
      <c r="I84" s="20"/>
      <c r="J84" s="20"/>
      <c r="K84" s="20"/>
      <c r="L84" s="20"/>
      <c r="M84" s="20"/>
      <c r="N84" s="20"/>
      <c r="O84" s="20"/>
      <c r="P84" s="128"/>
      <c r="Q84" s="163"/>
      <c r="R84" s="163"/>
      <c r="S84" s="163"/>
      <c r="T84" s="157"/>
      <c r="U84" s="113"/>
      <c r="V84" s="158"/>
      <c r="W84" s="12"/>
      <c r="X84" s="127"/>
      <c r="Y84" s="12"/>
      <c r="Z84" s="16"/>
      <c r="AA84" s="12"/>
      <c r="AB84" s="12"/>
      <c r="AC84" s="18"/>
    </row>
    <row r="85" spans="1:29" s="13" customFormat="1" x14ac:dyDescent="0.3">
      <c r="A85" s="12"/>
      <c r="B85" s="12"/>
      <c r="D85" s="12"/>
      <c r="E85" s="12"/>
      <c r="F85" s="158"/>
      <c r="G85" s="158"/>
      <c r="H85" s="20"/>
      <c r="I85" s="20"/>
      <c r="J85" s="20"/>
      <c r="K85" s="20"/>
      <c r="L85" s="20"/>
      <c r="M85" s="20"/>
      <c r="N85" s="20"/>
      <c r="O85" s="20"/>
      <c r="P85" s="128"/>
      <c r="Q85" s="163"/>
      <c r="R85" s="163"/>
      <c r="S85" s="163"/>
      <c r="T85" s="157"/>
      <c r="U85" s="113"/>
      <c r="V85" s="158"/>
      <c r="W85" s="12"/>
      <c r="X85" s="127"/>
      <c r="Y85" s="12"/>
      <c r="Z85" s="16"/>
      <c r="AA85" s="12"/>
      <c r="AB85" s="12"/>
      <c r="AC85" s="18"/>
    </row>
    <row r="86" spans="1:29" s="13" customFormat="1" x14ac:dyDescent="0.3">
      <c r="A86" s="12"/>
      <c r="B86" s="12"/>
      <c r="D86" s="12"/>
      <c r="E86" s="12"/>
      <c r="F86" s="158"/>
      <c r="G86" s="158"/>
      <c r="H86" s="20"/>
      <c r="I86" s="20"/>
      <c r="J86" s="20"/>
      <c r="K86" s="20"/>
      <c r="L86" s="20"/>
      <c r="M86" s="20"/>
      <c r="N86" s="20"/>
      <c r="O86" s="20"/>
      <c r="P86" s="128"/>
      <c r="Q86" s="163"/>
      <c r="R86" s="163"/>
      <c r="S86" s="163"/>
      <c r="T86" s="157"/>
      <c r="U86" s="113"/>
      <c r="V86" s="158"/>
      <c r="W86" s="12"/>
      <c r="X86" s="127"/>
      <c r="Y86" s="12"/>
      <c r="Z86" s="16"/>
      <c r="AA86" s="12"/>
      <c r="AB86" s="12"/>
      <c r="AC86" s="18"/>
    </row>
    <row r="87" spans="1:29" s="13" customFormat="1" x14ac:dyDescent="0.3">
      <c r="A87" s="12"/>
      <c r="B87" s="12"/>
      <c r="D87" s="12"/>
      <c r="E87" s="12"/>
      <c r="F87" s="158"/>
      <c r="G87" s="158"/>
      <c r="H87" s="20"/>
      <c r="I87" s="20"/>
      <c r="J87" s="20"/>
      <c r="K87" s="20"/>
      <c r="L87" s="20"/>
      <c r="M87" s="20"/>
      <c r="N87" s="20"/>
      <c r="O87" s="20"/>
      <c r="P87" s="128"/>
      <c r="Q87" s="163"/>
      <c r="R87" s="163"/>
      <c r="S87" s="163"/>
      <c r="T87" s="157"/>
      <c r="U87" s="113"/>
      <c r="V87" s="158"/>
      <c r="W87" s="12"/>
      <c r="X87" s="127"/>
      <c r="Y87" s="12"/>
      <c r="Z87" s="16"/>
      <c r="AA87" s="12"/>
      <c r="AB87" s="12"/>
      <c r="AC87" s="18"/>
    </row>
    <row r="88" spans="1:29" s="13" customFormat="1" x14ac:dyDescent="0.3">
      <c r="A88" s="12"/>
      <c r="B88" s="12"/>
      <c r="D88" s="12"/>
      <c r="E88" s="12"/>
      <c r="F88" s="158"/>
      <c r="G88" s="158"/>
      <c r="H88" s="20"/>
      <c r="I88" s="20"/>
      <c r="J88" s="20"/>
      <c r="K88" s="20"/>
      <c r="L88" s="20"/>
      <c r="M88" s="20"/>
      <c r="N88" s="20"/>
      <c r="O88" s="20"/>
      <c r="P88" s="128"/>
      <c r="Q88" s="163"/>
      <c r="R88" s="163"/>
      <c r="S88" s="163"/>
      <c r="T88" s="157"/>
      <c r="U88" s="113"/>
      <c r="V88" s="158"/>
      <c r="W88" s="12"/>
      <c r="X88" s="127"/>
      <c r="Y88" s="12"/>
      <c r="Z88" s="16"/>
      <c r="AA88" s="12"/>
      <c r="AB88" s="12"/>
      <c r="AC88" s="18"/>
    </row>
    <row r="89" spans="1:29" s="13" customFormat="1" x14ac:dyDescent="0.3">
      <c r="A89" s="12"/>
      <c r="B89" s="12"/>
      <c r="D89" s="12"/>
      <c r="E89" s="12"/>
      <c r="F89" s="158"/>
      <c r="G89" s="158"/>
      <c r="H89" s="20"/>
      <c r="I89" s="20"/>
      <c r="J89" s="20"/>
      <c r="K89" s="20"/>
      <c r="L89" s="20"/>
      <c r="M89" s="20"/>
      <c r="N89" s="20"/>
      <c r="O89" s="20"/>
      <c r="P89" s="128"/>
      <c r="Q89" s="163"/>
      <c r="R89" s="163"/>
      <c r="S89" s="163"/>
      <c r="T89" s="157"/>
      <c r="U89" s="113"/>
      <c r="V89" s="158"/>
      <c r="W89" s="12"/>
      <c r="X89" s="127"/>
      <c r="Y89" s="12"/>
      <c r="Z89" s="16"/>
      <c r="AA89" s="12"/>
      <c r="AB89" s="12"/>
      <c r="AC89" s="18"/>
    </row>
    <row r="90" spans="1:29" s="13" customFormat="1" x14ac:dyDescent="0.3">
      <c r="A90" s="12"/>
      <c r="B90" s="12"/>
      <c r="D90" s="12"/>
      <c r="E90" s="12"/>
      <c r="F90" s="158"/>
      <c r="G90" s="158"/>
      <c r="H90" s="20"/>
      <c r="I90" s="20"/>
      <c r="J90" s="20"/>
      <c r="K90" s="20"/>
      <c r="L90" s="20"/>
      <c r="M90" s="20"/>
      <c r="N90" s="20"/>
      <c r="O90" s="20"/>
      <c r="P90" s="128"/>
      <c r="Q90" s="163"/>
      <c r="R90" s="163"/>
      <c r="S90" s="163"/>
      <c r="T90" s="157"/>
      <c r="U90" s="113"/>
      <c r="V90" s="158"/>
      <c r="W90" s="12"/>
      <c r="X90" s="127"/>
      <c r="Y90" s="12"/>
      <c r="Z90" s="16"/>
      <c r="AA90" s="12"/>
      <c r="AB90" s="12"/>
      <c r="AC90" s="18"/>
    </row>
    <row r="91" spans="1:29" s="13" customFormat="1" x14ac:dyDescent="0.3">
      <c r="A91" s="12"/>
      <c r="B91" s="12"/>
      <c r="D91" s="12"/>
      <c r="E91" s="12"/>
      <c r="F91" s="158"/>
      <c r="G91" s="158"/>
      <c r="H91" s="20"/>
      <c r="I91" s="20"/>
      <c r="J91" s="20"/>
      <c r="K91" s="20"/>
      <c r="L91" s="20"/>
      <c r="M91" s="20"/>
      <c r="N91" s="20"/>
      <c r="O91" s="20"/>
      <c r="P91" s="128"/>
      <c r="Q91" s="163"/>
      <c r="R91" s="163"/>
      <c r="S91" s="163"/>
      <c r="T91" s="157"/>
      <c r="U91" s="113"/>
      <c r="V91" s="158"/>
      <c r="W91" s="12"/>
      <c r="X91" s="127"/>
      <c r="Y91" s="12"/>
      <c r="Z91" s="16"/>
      <c r="AA91" s="12"/>
      <c r="AB91" s="12"/>
      <c r="AC91" s="18"/>
    </row>
    <row r="92" spans="1:29" s="13" customFormat="1" x14ac:dyDescent="0.3">
      <c r="A92" s="12"/>
      <c r="B92" s="12"/>
      <c r="D92" s="12"/>
      <c r="E92" s="12"/>
      <c r="F92" s="158"/>
      <c r="G92" s="158"/>
      <c r="H92" s="20"/>
      <c r="I92" s="20"/>
      <c r="J92" s="20"/>
      <c r="K92" s="20"/>
      <c r="L92" s="20"/>
      <c r="M92" s="20"/>
      <c r="N92" s="20"/>
      <c r="O92" s="20"/>
      <c r="P92" s="128"/>
      <c r="Q92" s="163"/>
      <c r="R92" s="163"/>
      <c r="S92" s="163"/>
      <c r="T92" s="157"/>
      <c r="U92" s="113"/>
      <c r="V92" s="158"/>
      <c r="W92" s="12"/>
      <c r="X92" s="127"/>
      <c r="Y92" s="12"/>
      <c r="Z92" s="16"/>
      <c r="AA92" s="12"/>
      <c r="AB92" s="12"/>
      <c r="AC92" s="18"/>
    </row>
    <row r="93" spans="1:29" s="13" customFormat="1" x14ac:dyDescent="0.3">
      <c r="A93" s="12"/>
      <c r="B93" s="12"/>
      <c r="D93" s="12"/>
      <c r="E93" s="12"/>
      <c r="F93" s="158"/>
      <c r="G93" s="158"/>
      <c r="H93" s="20"/>
      <c r="I93" s="20"/>
      <c r="J93" s="20"/>
      <c r="K93" s="20"/>
      <c r="L93" s="20"/>
      <c r="M93" s="20"/>
      <c r="N93" s="20"/>
      <c r="O93" s="20"/>
      <c r="P93" s="128"/>
      <c r="Q93" s="163"/>
      <c r="R93" s="163"/>
      <c r="S93" s="163"/>
      <c r="T93" s="157"/>
      <c r="U93" s="113"/>
      <c r="V93" s="158"/>
      <c r="W93" s="12"/>
      <c r="X93" s="127"/>
      <c r="Y93" s="12"/>
      <c r="Z93" s="16"/>
      <c r="AA93" s="12"/>
      <c r="AB93" s="12"/>
      <c r="AC93" s="18"/>
    </row>
    <row r="94" spans="1:29" s="13" customFormat="1" x14ac:dyDescent="0.3">
      <c r="A94" s="12"/>
      <c r="B94" s="12"/>
      <c r="D94" s="12"/>
      <c r="E94" s="12"/>
      <c r="F94" s="158"/>
      <c r="G94" s="158"/>
      <c r="H94" s="20"/>
      <c r="I94" s="20"/>
      <c r="J94" s="20"/>
      <c r="K94" s="20"/>
      <c r="L94" s="20"/>
      <c r="M94" s="20"/>
      <c r="N94" s="20"/>
      <c r="O94" s="20"/>
      <c r="P94" s="128"/>
      <c r="Q94" s="163"/>
      <c r="R94" s="163"/>
      <c r="S94" s="163"/>
      <c r="T94" s="157"/>
      <c r="U94" s="113"/>
      <c r="V94" s="158"/>
      <c r="W94" s="12"/>
      <c r="X94" s="127"/>
      <c r="Y94" s="12"/>
      <c r="Z94" s="16"/>
      <c r="AA94" s="12"/>
      <c r="AB94" s="12"/>
      <c r="AC94" s="18"/>
    </row>
    <row r="95" spans="1:29" s="13" customFormat="1" x14ac:dyDescent="0.3">
      <c r="A95" s="12"/>
      <c r="B95" s="12"/>
      <c r="D95" s="12"/>
      <c r="E95" s="12"/>
      <c r="F95" s="158"/>
      <c r="G95" s="158"/>
      <c r="H95" s="20"/>
      <c r="I95" s="20"/>
      <c r="J95" s="20"/>
      <c r="K95" s="20"/>
      <c r="L95" s="20"/>
      <c r="M95" s="20"/>
      <c r="N95" s="20"/>
      <c r="O95" s="20"/>
      <c r="P95" s="128"/>
      <c r="Q95" s="163"/>
      <c r="R95" s="163"/>
      <c r="S95" s="163"/>
      <c r="T95" s="157"/>
      <c r="U95" s="113"/>
      <c r="V95" s="158"/>
      <c r="W95" s="12"/>
      <c r="X95" s="127"/>
      <c r="Y95" s="12"/>
      <c r="Z95" s="16"/>
      <c r="AA95" s="12"/>
      <c r="AB95" s="12"/>
      <c r="AC95" s="18"/>
    </row>
    <row r="96" spans="1:29" s="13" customFormat="1" x14ac:dyDescent="0.3">
      <c r="A96" s="12"/>
      <c r="B96" s="12"/>
      <c r="D96" s="12"/>
      <c r="E96" s="12"/>
      <c r="F96" s="158"/>
      <c r="G96" s="158"/>
      <c r="H96" s="20"/>
      <c r="I96" s="20"/>
      <c r="J96" s="20"/>
      <c r="K96" s="20"/>
      <c r="L96" s="20"/>
      <c r="M96" s="20"/>
      <c r="N96" s="20"/>
      <c r="O96" s="20"/>
      <c r="P96" s="128"/>
      <c r="Q96" s="163"/>
      <c r="R96" s="163"/>
      <c r="S96" s="163"/>
      <c r="T96" s="157"/>
      <c r="U96" s="113"/>
      <c r="V96" s="158"/>
      <c r="W96" s="12"/>
      <c r="X96" s="127"/>
      <c r="Y96" s="12"/>
      <c r="Z96" s="16"/>
      <c r="AA96" s="12"/>
      <c r="AB96" s="12"/>
      <c r="AC96" s="18"/>
    </row>
    <row r="97" spans="1:29" s="13" customFormat="1" x14ac:dyDescent="0.3">
      <c r="A97" s="12"/>
      <c r="B97" s="12"/>
      <c r="D97" s="12"/>
      <c r="E97" s="12"/>
      <c r="F97" s="158"/>
      <c r="G97" s="158"/>
      <c r="H97" s="20"/>
      <c r="I97" s="20"/>
      <c r="J97" s="20"/>
      <c r="K97" s="20"/>
      <c r="L97" s="20"/>
      <c r="M97" s="20"/>
      <c r="N97" s="20"/>
      <c r="O97" s="20"/>
      <c r="P97" s="128"/>
      <c r="Q97" s="163"/>
      <c r="R97" s="163"/>
      <c r="S97" s="163"/>
      <c r="T97" s="157"/>
      <c r="U97" s="113"/>
      <c r="V97" s="158"/>
      <c r="W97" s="12"/>
      <c r="X97" s="127"/>
      <c r="Y97" s="12"/>
      <c r="Z97" s="16"/>
      <c r="AA97" s="12"/>
      <c r="AB97" s="12"/>
      <c r="AC97" s="18"/>
    </row>
    <row r="98" spans="1:29" s="13" customFormat="1" x14ac:dyDescent="0.3">
      <c r="A98" s="12"/>
      <c r="B98" s="12"/>
      <c r="D98" s="12"/>
      <c r="E98" s="12"/>
      <c r="F98" s="158"/>
      <c r="G98" s="158"/>
      <c r="H98" s="20"/>
      <c r="I98" s="20"/>
      <c r="J98" s="20"/>
      <c r="K98" s="20"/>
      <c r="L98" s="20"/>
      <c r="M98" s="20"/>
      <c r="N98" s="20"/>
      <c r="O98" s="20"/>
      <c r="P98" s="128"/>
      <c r="Q98" s="163"/>
      <c r="R98" s="163"/>
      <c r="S98" s="163"/>
      <c r="T98" s="157"/>
      <c r="U98" s="113"/>
      <c r="V98" s="158"/>
      <c r="W98" s="12"/>
      <c r="X98" s="127"/>
      <c r="Y98" s="12"/>
      <c r="Z98" s="16"/>
      <c r="AA98" s="12"/>
      <c r="AB98" s="12"/>
      <c r="AC98" s="18"/>
    </row>
    <row r="99" spans="1:29" s="13" customFormat="1" x14ac:dyDescent="0.3">
      <c r="A99" s="12"/>
      <c r="B99" s="12"/>
      <c r="D99" s="12"/>
      <c r="E99" s="12"/>
      <c r="F99" s="158"/>
      <c r="G99" s="158"/>
      <c r="H99" s="20"/>
      <c r="I99" s="20"/>
      <c r="J99" s="20"/>
      <c r="K99" s="20"/>
      <c r="L99" s="20"/>
      <c r="M99" s="20"/>
      <c r="N99" s="20"/>
      <c r="O99" s="20"/>
      <c r="P99" s="128"/>
      <c r="Q99" s="163"/>
      <c r="R99" s="163"/>
      <c r="S99" s="163"/>
      <c r="T99" s="157"/>
      <c r="U99" s="113"/>
      <c r="V99" s="158"/>
      <c r="W99" s="12"/>
      <c r="X99" s="127"/>
      <c r="Y99" s="12"/>
      <c r="Z99" s="16"/>
      <c r="AA99" s="12"/>
      <c r="AB99" s="12"/>
      <c r="AC99" s="18"/>
    </row>
    <row r="100" spans="1:29" s="13" customFormat="1" x14ac:dyDescent="0.3">
      <c r="A100" s="12"/>
      <c r="B100" s="12"/>
      <c r="D100" s="12"/>
      <c r="E100" s="12"/>
      <c r="F100" s="158"/>
      <c r="G100" s="158"/>
      <c r="H100" s="20"/>
      <c r="I100" s="20"/>
      <c r="J100" s="20"/>
      <c r="K100" s="20"/>
      <c r="L100" s="20"/>
      <c r="M100" s="20"/>
      <c r="N100" s="20"/>
      <c r="O100" s="20"/>
      <c r="P100" s="128"/>
      <c r="Q100" s="163"/>
      <c r="R100" s="163"/>
      <c r="S100" s="163"/>
      <c r="T100" s="157"/>
      <c r="U100" s="113"/>
      <c r="V100" s="158"/>
      <c r="W100" s="12"/>
      <c r="X100" s="127"/>
      <c r="Y100" s="12"/>
      <c r="Z100" s="16"/>
      <c r="AA100" s="12"/>
      <c r="AB100" s="12"/>
      <c r="AC100" s="18"/>
    </row>
    <row r="101" spans="1:29" s="13" customFormat="1" x14ac:dyDescent="0.3">
      <c r="A101" s="12"/>
      <c r="B101" s="12"/>
      <c r="D101" s="12"/>
      <c r="E101" s="12"/>
      <c r="F101" s="158"/>
      <c r="G101" s="158"/>
      <c r="H101" s="20"/>
      <c r="I101" s="20"/>
      <c r="J101" s="20"/>
      <c r="K101" s="20"/>
      <c r="L101" s="20"/>
      <c r="M101" s="20"/>
      <c r="N101" s="20"/>
      <c r="O101" s="20"/>
      <c r="P101" s="128"/>
      <c r="Q101" s="163"/>
      <c r="R101" s="163"/>
      <c r="S101" s="163"/>
      <c r="T101" s="157"/>
      <c r="U101" s="113"/>
      <c r="V101" s="158"/>
      <c r="W101" s="12"/>
      <c r="X101" s="127"/>
      <c r="Y101" s="12"/>
      <c r="Z101" s="16"/>
      <c r="AA101" s="12"/>
      <c r="AB101" s="12"/>
      <c r="AC101" s="18"/>
    </row>
    <row r="102" spans="1:29" s="13" customFormat="1" x14ac:dyDescent="0.3">
      <c r="A102" s="12"/>
      <c r="B102" s="12"/>
      <c r="D102" s="12"/>
      <c r="E102" s="12"/>
      <c r="F102" s="158"/>
      <c r="G102" s="158"/>
      <c r="H102" s="20"/>
      <c r="I102" s="20"/>
      <c r="J102" s="20"/>
      <c r="K102" s="20"/>
      <c r="L102" s="20"/>
      <c r="M102" s="20"/>
      <c r="N102" s="20"/>
      <c r="O102" s="20"/>
      <c r="P102" s="128"/>
      <c r="Q102" s="163"/>
      <c r="R102" s="163"/>
      <c r="S102" s="163"/>
      <c r="T102" s="157"/>
      <c r="U102" s="113"/>
      <c r="V102" s="158"/>
      <c r="W102" s="12"/>
      <c r="X102" s="127"/>
      <c r="Y102" s="12"/>
      <c r="Z102" s="16"/>
      <c r="AA102" s="12"/>
      <c r="AB102" s="12"/>
      <c r="AC102" s="18"/>
    </row>
    <row r="103" spans="1:29" s="13" customFormat="1" x14ac:dyDescent="0.3">
      <c r="A103" s="12"/>
      <c r="B103" s="12"/>
      <c r="D103" s="12"/>
      <c r="E103" s="12"/>
      <c r="F103" s="158"/>
      <c r="G103" s="158"/>
      <c r="H103" s="20"/>
      <c r="I103" s="20"/>
      <c r="J103" s="20"/>
      <c r="K103" s="20"/>
      <c r="L103" s="20"/>
      <c r="M103" s="20"/>
      <c r="N103" s="20"/>
      <c r="O103" s="20"/>
      <c r="P103" s="128"/>
      <c r="Q103" s="163"/>
      <c r="R103" s="163"/>
      <c r="S103" s="163"/>
      <c r="T103" s="157"/>
      <c r="U103" s="113"/>
      <c r="V103" s="158"/>
      <c r="W103" s="12"/>
      <c r="X103" s="127"/>
      <c r="Y103" s="12"/>
      <c r="Z103" s="16"/>
      <c r="AA103" s="12"/>
      <c r="AB103" s="12"/>
      <c r="AC103" s="18"/>
    </row>
    <row r="104" spans="1:29" s="13" customFormat="1" x14ac:dyDescent="0.3">
      <c r="A104" s="12"/>
      <c r="B104" s="12"/>
      <c r="D104" s="12"/>
      <c r="E104" s="12"/>
      <c r="F104" s="158"/>
      <c r="G104" s="158"/>
      <c r="H104" s="20"/>
      <c r="I104" s="20"/>
      <c r="J104" s="20"/>
      <c r="K104" s="20"/>
      <c r="L104" s="20"/>
      <c r="M104" s="20"/>
      <c r="N104" s="20"/>
      <c r="O104" s="20"/>
      <c r="P104" s="128"/>
      <c r="Q104" s="163"/>
      <c r="R104" s="163"/>
      <c r="S104" s="163"/>
      <c r="T104" s="157"/>
      <c r="U104" s="113"/>
      <c r="V104" s="158"/>
      <c r="W104" s="12"/>
      <c r="X104" s="127"/>
      <c r="Y104" s="12"/>
      <c r="Z104" s="16"/>
      <c r="AA104" s="12"/>
      <c r="AB104" s="12"/>
      <c r="AC104" s="18"/>
    </row>
    <row r="105" spans="1:29" s="13" customFormat="1" x14ac:dyDescent="0.3">
      <c r="A105" s="12"/>
      <c r="B105" s="12"/>
      <c r="D105" s="12"/>
      <c r="E105" s="12"/>
      <c r="F105" s="158"/>
      <c r="G105" s="158"/>
      <c r="H105" s="20"/>
      <c r="I105" s="20"/>
      <c r="J105" s="20"/>
      <c r="K105" s="20"/>
      <c r="L105" s="20"/>
      <c r="M105" s="20"/>
      <c r="N105" s="20"/>
      <c r="O105" s="20"/>
      <c r="P105" s="128"/>
      <c r="Q105" s="163"/>
      <c r="R105" s="163"/>
      <c r="S105" s="163"/>
      <c r="T105" s="157"/>
      <c r="U105" s="113"/>
      <c r="V105" s="158"/>
      <c r="W105" s="12"/>
      <c r="X105" s="127"/>
      <c r="Y105" s="12"/>
      <c r="Z105" s="16"/>
      <c r="AA105" s="12"/>
      <c r="AB105" s="12"/>
      <c r="AC105" s="18"/>
    </row>
    <row r="106" spans="1:29" s="13" customFormat="1" x14ac:dyDescent="0.3">
      <c r="A106" s="12"/>
      <c r="B106" s="12"/>
      <c r="D106" s="12"/>
      <c r="E106" s="12"/>
      <c r="F106" s="158"/>
      <c r="G106" s="158"/>
      <c r="H106" s="20"/>
      <c r="I106" s="20"/>
      <c r="J106" s="20"/>
      <c r="K106" s="20"/>
      <c r="L106" s="20"/>
      <c r="M106" s="20"/>
      <c r="N106" s="20"/>
      <c r="O106" s="20"/>
      <c r="P106" s="128"/>
      <c r="Q106" s="163"/>
      <c r="R106" s="163"/>
      <c r="S106" s="163"/>
      <c r="T106" s="157"/>
      <c r="U106" s="113"/>
      <c r="V106" s="158"/>
      <c r="W106" s="12"/>
      <c r="X106" s="127"/>
      <c r="Y106" s="12"/>
      <c r="Z106" s="16"/>
      <c r="AA106" s="12"/>
      <c r="AB106" s="12"/>
      <c r="AC106" s="18"/>
    </row>
    <row r="107" spans="1:29" s="13" customFormat="1" x14ac:dyDescent="0.3">
      <c r="A107" s="12"/>
      <c r="B107" s="12"/>
      <c r="D107" s="12"/>
      <c r="E107" s="12"/>
      <c r="F107" s="158"/>
      <c r="G107" s="158"/>
      <c r="H107" s="20"/>
      <c r="I107" s="20"/>
      <c r="J107" s="20"/>
      <c r="K107" s="20"/>
      <c r="L107" s="20"/>
      <c r="M107" s="20"/>
      <c r="N107" s="20"/>
      <c r="O107" s="20"/>
      <c r="P107" s="128"/>
      <c r="Q107" s="163"/>
      <c r="R107" s="163"/>
      <c r="S107" s="163"/>
      <c r="T107" s="157"/>
      <c r="U107" s="113"/>
      <c r="V107" s="158"/>
      <c r="W107" s="12"/>
      <c r="X107" s="127"/>
      <c r="Y107" s="12"/>
      <c r="Z107" s="16"/>
      <c r="AA107" s="12"/>
      <c r="AB107" s="12"/>
      <c r="AC107" s="18"/>
    </row>
    <row r="108" spans="1:29" s="13" customFormat="1" x14ac:dyDescent="0.3">
      <c r="A108" s="12"/>
      <c r="B108" s="12"/>
      <c r="D108" s="12"/>
      <c r="E108" s="12"/>
      <c r="F108" s="12"/>
      <c r="G108" s="12"/>
      <c r="H108" s="17"/>
      <c r="I108" s="17"/>
      <c r="J108" s="17"/>
      <c r="K108" s="17"/>
      <c r="L108" s="17"/>
      <c r="M108" s="20"/>
      <c r="N108" s="20"/>
      <c r="O108" s="20"/>
      <c r="P108" s="128"/>
      <c r="Q108" s="134"/>
      <c r="R108" s="134"/>
      <c r="S108" s="134"/>
      <c r="T108" s="15"/>
      <c r="U108" s="16"/>
      <c r="V108" s="12"/>
      <c r="W108" s="12"/>
      <c r="X108" s="127"/>
      <c r="Y108" s="12"/>
      <c r="Z108" s="16"/>
      <c r="AA108" s="12"/>
      <c r="AB108" s="12"/>
      <c r="AC108" s="18"/>
    </row>
    <row r="109" spans="1:29" s="13" customFormat="1" x14ac:dyDescent="0.3">
      <c r="A109" s="12"/>
      <c r="B109" s="12"/>
      <c r="D109" s="12"/>
      <c r="E109" s="12"/>
      <c r="F109" s="12"/>
      <c r="G109" s="12"/>
      <c r="H109" s="17"/>
      <c r="I109" s="17"/>
      <c r="J109" s="17"/>
      <c r="K109" s="17"/>
      <c r="L109" s="17"/>
      <c r="M109" s="20"/>
      <c r="N109" s="20"/>
      <c r="O109" s="20"/>
      <c r="P109" s="128"/>
      <c r="Q109" s="134"/>
      <c r="R109" s="134"/>
      <c r="S109" s="134"/>
      <c r="T109" s="15"/>
      <c r="U109" s="16"/>
      <c r="V109" s="12"/>
      <c r="W109" s="12"/>
      <c r="X109" s="127"/>
      <c r="Y109" s="12"/>
      <c r="Z109" s="16"/>
      <c r="AA109" s="12"/>
      <c r="AB109" s="12"/>
      <c r="AC109" s="18"/>
    </row>
  </sheetData>
  <mergeCells count="20">
    <mergeCell ref="A12:A13"/>
    <mergeCell ref="B12:B13"/>
    <mergeCell ref="C12:C13"/>
    <mergeCell ref="D12:D13"/>
    <mergeCell ref="E12:E13"/>
    <mergeCell ref="O12:O13"/>
    <mergeCell ref="Q12:Q13"/>
    <mergeCell ref="R12:R13"/>
    <mergeCell ref="S12:S13"/>
    <mergeCell ref="F1:G1"/>
    <mergeCell ref="F12:F13"/>
    <mergeCell ref="G12:G13"/>
    <mergeCell ref="H12:H13"/>
    <mergeCell ref="I12:I13"/>
    <mergeCell ref="J12:J13"/>
    <mergeCell ref="K12:K13"/>
    <mergeCell ref="M12:M13"/>
    <mergeCell ref="N12:N13"/>
    <mergeCell ref="P12:P13"/>
    <mergeCell ref="L12:L13"/>
  </mergeCells>
  <pageMargins left="0.7" right="0.7" top="0.75" bottom="0.75" header="0.3" footer="0.3"/>
  <pageSetup paperSize="8" scale="40" orientation="landscape" r:id="rId1"/>
  <rowBreaks count="1" manualBreakCount="1">
    <brk id="1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9"/>
  <sheetViews>
    <sheetView view="pageBreakPreview" zoomScale="60" zoomScaleNormal="80" workbookViewId="0">
      <selection activeCell="Q4" sqref="Q4:Q5"/>
    </sheetView>
  </sheetViews>
  <sheetFormatPr defaultColWidth="8.88671875" defaultRowHeight="14.4" x14ac:dyDescent="0.3"/>
  <cols>
    <col min="1" max="1" width="8.88671875" style="5"/>
    <col min="2" max="2" width="13" style="5" customWidth="1"/>
    <col min="3" max="3" width="32.33203125" style="4" customWidth="1"/>
    <col min="4" max="4" width="17.5546875" style="5" bestFit="1" customWidth="1"/>
    <col min="5" max="5" width="8.21875" style="5" customWidth="1"/>
    <col min="6" max="6" width="12.33203125" style="5" bestFit="1" customWidth="1"/>
    <col min="7" max="7" width="17.44140625" style="5" customWidth="1"/>
    <col min="8" max="8" width="20.88671875" style="6" bestFit="1" customWidth="1"/>
    <col min="9" max="9" width="20.44140625" style="6" bestFit="1" customWidth="1"/>
    <col min="10" max="10" width="17.88671875" style="6" bestFit="1" customWidth="1"/>
    <col min="11" max="12" width="17.88671875" style="6" customWidth="1"/>
    <col min="13" max="13" width="16.44140625" style="21" customWidth="1"/>
    <col min="14" max="14" width="17.88671875" style="21" bestFit="1" customWidth="1"/>
    <col min="15" max="15" width="16.44140625" style="21" customWidth="1"/>
    <col min="16" max="16" width="16.44140625" style="129" customWidth="1"/>
    <col min="17" max="17" width="12.21875" style="6" customWidth="1"/>
    <col min="18" max="18" width="10.44140625" style="9" customWidth="1"/>
    <col min="19" max="20" width="12.5546875" style="9" customWidth="1"/>
    <col min="21" max="21" width="18.6640625" style="7" bestFit="1" customWidth="1"/>
    <col min="22" max="22" width="14.44140625" style="5" bestFit="1" customWidth="1"/>
    <col min="23" max="24" width="14.44140625" style="5" customWidth="1"/>
    <col min="25" max="25" width="18" style="7" bestFit="1" customWidth="1"/>
    <col min="26" max="27" width="14.44140625" style="5" bestFit="1" customWidth="1"/>
    <col min="28" max="28" width="8.77734375" customWidth="1"/>
    <col min="29" max="16384" width="8.88671875" style="4"/>
  </cols>
  <sheetData>
    <row r="1" spans="1:28" s="2" customFormat="1" ht="49.2" customHeight="1" x14ac:dyDescent="0.3">
      <c r="A1" s="1" t="s">
        <v>28</v>
      </c>
      <c r="B1" s="1" t="s">
        <v>0</v>
      </c>
      <c r="C1" s="1" t="s">
        <v>1</v>
      </c>
      <c r="D1" s="1" t="s">
        <v>50</v>
      </c>
      <c r="E1" s="1" t="s">
        <v>26</v>
      </c>
      <c r="F1" s="178" t="s">
        <v>9</v>
      </c>
      <c r="G1" s="178"/>
      <c r="H1" s="88" t="s">
        <v>2</v>
      </c>
      <c r="I1" s="88" t="s">
        <v>3</v>
      </c>
      <c r="J1" s="88" t="s">
        <v>19</v>
      </c>
      <c r="K1" s="88" t="s">
        <v>126</v>
      </c>
      <c r="L1" s="88" t="s">
        <v>507</v>
      </c>
      <c r="M1" s="88" t="s">
        <v>17</v>
      </c>
      <c r="N1" s="88" t="s">
        <v>53</v>
      </c>
      <c r="O1" s="88" t="s">
        <v>54</v>
      </c>
      <c r="P1" s="120"/>
      <c r="Q1" s="88" t="s">
        <v>48</v>
      </c>
      <c r="R1" s="89" t="s">
        <v>41</v>
      </c>
      <c r="S1" s="89" t="s">
        <v>6</v>
      </c>
      <c r="T1" s="89" t="s">
        <v>331</v>
      </c>
      <c r="U1" s="90" t="s">
        <v>5</v>
      </c>
      <c r="V1" s="1" t="s">
        <v>56</v>
      </c>
      <c r="W1" s="1" t="s">
        <v>57</v>
      </c>
      <c r="X1" s="1" t="s">
        <v>331</v>
      </c>
      <c r="Y1" s="90" t="s">
        <v>4</v>
      </c>
      <c r="Z1" s="1" t="s">
        <v>55</v>
      </c>
      <c r="AA1" s="1" t="s">
        <v>57</v>
      </c>
    </row>
    <row r="2" spans="1:28" ht="110.4" x14ac:dyDescent="0.3">
      <c r="A2" s="30">
        <v>1</v>
      </c>
      <c r="B2" s="78" t="s">
        <v>195</v>
      </c>
      <c r="C2" s="79" t="s">
        <v>194</v>
      </c>
      <c r="D2" s="78" t="s">
        <v>193</v>
      </c>
      <c r="E2" s="78">
        <v>4.0999999999999996</v>
      </c>
      <c r="F2" s="78" t="s">
        <v>10</v>
      </c>
      <c r="G2" s="78" t="s">
        <v>37</v>
      </c>
      <c r="H2" s="81">
        <v>27352.63</v>
      </c>
      <c r="I2" s="81">
        <v>25833.040000000001</v>
      </c>
      <c r="J2" s="81">
        <v>1519.59</v>
      </c>
      <c r="K2" s="81">
        <v>3039.18</v>
      </c>
      <c r="L2" s="143">
        <f>H2+K2</f>
        <v>30391.81</v>
      </c>
      <c r="M2" s="82">
        <v>29647.78</v>
      </c>
      <c r="N2" s="82">
        <v>25200.61</v>
      </c>
      <c r="O2" s="82">
        <v>1482.39</v>
      </c>
      <c r="P2" s="131">
        <f>N2/I2</f>
        <v>0.97551856072688303</v>
      </c>
      <c r="Q2" s="81" t="s">
        <v>197</v>
      </c>
      <c r="R2" s="80" t="s">
        <v>196</v>
      </c>
      <c r="S2" s="80" t="s">
        <v>198</v>
      </c>
      <c r="T2" s="80"/>
      <c r="U2" s="95"/>
      <c r="V2" s="11"/>
      <c r="W2" s="11"/>
      <c r="X2" s="11" t="s">
        <v>343</v>
      </c>
      <c r="Y2" s="95" t="s">
        <v>39</v>
      </c>
      <c r="Z2" s="11">
        <v>2</v>
      </c>
      <c r="AA2" s="11">
        <v>2</v>
      </c>
      <c r="AB2" s="4"/>
    </row>
    <row r="3" spans="1:28" ht="96.6" x14ac:dyDescent="0.3">
      <c r="A3" s="30">
        <v>2</v>
      </c>
      <c r="B3" s="78" t="s">
        <v>202</v>
      </c>
      <c r="C3" s="3" t="s">
        <v>200</v>
      </c>
      <c r="D3" s="78" t="s">
        <v>201</v>
      </c>
      <c r="E3" s="78">
        <v>4.0999999999999996</v>
      </c>
      <c r="F3" s="78" t="s">
        <v>10</v>
      </c>
      <c r="G3" s="78" t="s">
        <v>37</v>
      </c>
      <c r="H3" s="8">
        <v>177883.33</v>
      </c>
      <c r="I3" s="8">
        <v>151200.82999999999</v>
      </c>
      <c r="J3" s="8">
        <v>26682.5</v>
      </c>
      <c r="K3" s="8">
        <v>0</v>
      </c>
      <c r="L3" s="143">
        <f t="shared" ref="L3:L6" si="0">H3+K3</f>
        <v>177883.33</v>
      </c>
      <c r="M3" s="96"/>
      <c r="N3" s="96"/>
      <c r="O3" s="96"/>
      <c r="P3" s="131">
        <f t="shared" ref="P3:P6" si="1">N3/I3</f>
        <v>0</v>
      </c>
      <c r="Q3" s="81" t="s">
        <v>204</v>
      </c>
      <c r="R3" s="80" t="s">
        <v>203</v>
      </c>
      <c r="S3" s="80" t="s">
        <v>205</v>
      </c>
      <c r="T3" s="80"/>
      <c r="U3" s="28"/>
      <c r="V3" s="10"/>
      <c r="W3" s="10"/>
      <c r="X3" s="10" t="s">
        <v>371</v>
      </c>
      <c r="Y3" s="95" t="s">
        <v>206</v>
      </c>
      <c r="Z3" s="11">
        <v>1</v>
      </c>
      <c r="AA3" s="11">
        <v>0</v>
      </c>
      <c r="AB3" s="4"/>
    </row>
    <row r="4" spans="1:28" ht="110.4" x14ac:dyDescent="0.3">
      <c r="A4" s="216">
        <v>3</v>
      </c>
      <c r="B4" s="216" t="s">
        <v>503</v>
      </c>
      <c r="C4" s="216" t="s">
        <v>502</v>
      </c>
      <c r="D4" s="216" t="s">
        <v>504</v>
      </c>
      <c r="E4" s="216">
        <v>4.0999999999999996</v>
      </c>
      <c r="F4" s="216" t="s">
        <v>10</v>
      </c>
      <c r="G4" s="216" t="s">
        <v>37</v>
      </c>
      <c r="H4" s="217">
        <v>166500</v>
      </c>
      <c r="I4" s="217">
        <f>L4*0.85</f>
        <v>157250</v>
      </c>
      <c r="J4" s="217">
        <f>L4*0.05</f>
        <v>9250</v>
      </c>
      <c r="K4" s="217">
        <v>18500</v>
      </c>
      <c r="L4" s="217">
        <f t="shared" si="0"/>
        <v>185000</v>
      </c>
      <c r="M4" s="217"/>
      <c r="N4" s="217"/>
      <c r="O4" s="217"/>
      <c r="P4" s="218"/>
      <c r="Q4" s="217" t="s">
        <v>447</v>
      </c>
      <c r="R4" s="219" t="s">
        <v>505</v>
      </c>
      <c r="S4" s="219" t="s">
        <v>506</v>
      </c>
      <c r="T4" s="220"/>
      <c r="U4" s="221"/>
      <c r="V4" s="222"/>
      <c r="W4" s="222"/>
      <c r="X4" s="222"/>
      <c r="Y4" s="221" t="s">
        <v>39</v>
      </c>
      <c r="Z4" s="223">
        <v>2</v>
      </c>
      <c r="AA4" s="223">
        <v>0</v>
      </c>
      <c r="AB4" s="4"/>
    </row>
    <row r="5" spans="1:28" ht="96.6" x14ac:dyDescent="0.3">
      <c r="A5" s="224"/>
      <c r="B5" s="224"/>
      <c r="C5" s="224"/>
      <c r="D5" s="224"/>
      <c r="E5" s="224"/>
      <c r="F5" s="224"/>
      <c r="G5" s="224"/>
      <c r="H5" s="225"/>
      <c r="I5" s="225"/>
      <c r="J5" s="225"/>
      <c r="K5" s="225"/>
      <c r="L5" s="225"/>
      <c r="M5" s="225"/>
      <c r="N5" s="225"/>
      <c r="O5" s="225"/>
      <c r="P5" s="226"/>
      <c r="Q5" s="225"/>
      <c r="R5" s="227"/>
      <c r="S5" s="227"/>
      <c r="T5" s="220"/>
      <c r="U5" s="221"/>
      <c r="V5" s="222"/>
      <c r="W5" s="222"/>
      <c r="X5" s="222"/>
      <c r="Y5" s="221" t="s">
        <v>199</v>
      </c>
      <c r="Z5" s="223">
        <v>1</v>
      </c>
      <c r="AA5" s="223">
        <v>0</v>
      </c>
      <c r="AB5" s="4"/>
    </row>
    <row r="6" spans="1:28" ht="96.6" x14ac:dyDescent="0.3">
      <c r="A6" s="30">
        <v>3</v>
      </c>
      <c r="B6" s="78" t="s">
        <v>210</v>
      </c>
      <c r="C6" s="3" t="s">
        <v>208</v>
      </c>
      <c r="D6" s="78" t="s">
        <v>207</v>
      </c>
      <c r="E6" s="78">
        <v>4.0999999999999996</v>
      </c>
      <c r="F6" s="78" t="s">
        <v>10</v>
      </c>
      <c r="G6" s="78" t="s">
        <v>37</v>
      </c>
      <c r="H6" s="8">
        <v>87590</v>
      </c>
      <c r="I6" s="8">
        <v>78370</v>
      </c>
      <c r="J6" s="8">
        <v>9220</v>
      </c>
      <c r="K6" s="8">
        <v>4610</v>
      </c>
      <c r="L6" s="143">
        <f t="shared" si="0"/>
        <v>92200</v>
      </c>
      <c r="M6" s="96">
        <v>49000</v>
      </c>
      <c r="N6" s="96">
        <v>41650</v>
      </c>
      <c r="O6" s="96">
        <v>2450</v>
      </c>
      <c r="P6" s="131">
        <f t="shared" si="1"/>
        <v>0.53145336225596529</v>
      </c>
      <c r="Q6" s="80" t="s">
        <v>209</v>
      </c>
      <c r="R6" s="80" t="s">
        <v>189</v>
      </c>
      <c r="S6" s="80" t="s">
        <v>204</v>
      </c>
      <c r="T6" s="80"/>
      <c r="U6" s="28"/>
      <c r="V6" s="78"/>
      <c r="W6" s="78"/>
      <c r="X6" s="10" t="s">
        <v>371</v>
      </c>
      <c r="Y6" s="28" t="s">
        <v>199</v>
      </c>
      <c r="Z6" s="11">
        <v>1</v>
      </c>
      <c r="AA6" s="11">
        <v>0</v>
      </c>
      <c r="AB6" s="4"/>
    </row>
    <row r="7" spans="1:28" ht="13.8" x14ac:dyDescent="0.3">
      <c r="A7" s="47"/>
      <c r="B7" s="12"/>
      <c r="C7" s="13"/>
      <c r="D7" s="12"/>
      <c r="E7" s="12"/>
      <c r="F7" s="12"/>
      <c r="G7" s="12"/>
      <c r="H7" s="14">
        <f>H6+H3+H2</f>
        <v>292825.95999999996</v>
      </c>
      <c r="I7" s="14">
        <f t="shared" ref="I7:O7" si="2">SUM(I2:I6)</f>
        <v>412653.87</v>
      </c>
      <c r="J7" s="14">
        <f t="shared" si="2"/>
        <v>46672.09</v>
      </c>
      <c r="K7" s="14">
        <f t="shared" si="2"/>
        <v>26149.18</v>
      </c>
      <c r="L7" s="14">
        <f t="shared" si="2"/>
        <v>485475.14</v>
      </c>
      <c r="M7" s="14">
        <f t="shared" si="2"/>
        <v>78647.78</v>
      </c>
      <c r="N7" s="14">
        <f t="shared" si="2"/>
        <v>66850.61</v>
      </c>
      <c r="O7" s="14">
        <f t="shared" si="2"/>
        <v>3932.3900000000003</v>
      </c>
      <c r="P7" s="125"/>
      <c r="Q7" s="27"/>
      <c r="R7" s="15"/>
      <c r="S7" s="15"/>
      <c r="T7" s="15"/>
      <c r="U7" s="16"/>
      <c r="V7" s="12"/>
      <c r="W7" s="12"/>
      <c r="X7" s="12"/>
      <c r="Y7" s="16"/>
      <c r="Z7" s="12"/>
      <c r="AA7" s="12"/>
      <c r="AB7" s="4"/>
    </row>
    <row r="8" spans="1:28" s="13" customFormat="1" ht="13.8" x14ac:dyDescent="0.3">
      <c r="A8" s="12"/>
      <c r="B8" s="12"/>
      <c r="D8" s="12"/>
      <c r="E8" s="12"/>
      <c r="F8" s="12"/>
      <c r="G8" s="12"/>
      <c r="H8" s="14"/>
      <c r="I8" s="14"/>
      <c r="J8" s="19"/>
      <c r="K8" s="19"/>
      <c r="L8" s="19"/>
      <c r="M8" s="19"/>
      <c r="N8" s="19"/>
      <c r="O8" s="19"/>
      <c r="P8" s="126"/>
      <c r="Q8" s="162"/>
      <c r="R8" s="157"/>
      <c r="S8" s="157"/>
      <c r="T8" s="15"/>
      <c r="U8" s="16"/>
      <c r="V8" s="12"/>
      <c r="W8" s="12"/>
      <c r="X8" s="12"/>
      <c r="Y8" s="16"/>
      <c r="Z8" s="12"/>
      <c r="AA8" s="12"/>
    </row>
    <row r="9" spans="1:28" s="13" customFormat="1" ht="13.8" x14ac:dyDescent="0.3">
      <c r="A9" s="12"/>
      <c r="B9" s="12"/>
      <c r="D9" s="12"/>
      <c r="E9" s="12"/>
      <c r="F9" s="12"/>
      <c r="G9" s="43" t="s">
        <v>107</v>
      </c>
      <c r="H9" s="41">
        <f>137000000</f>
        <v>137000000</v>
      </c>
      <c r="I9" s="41">
        <f>H9*0.85</f>
        <v>116450000</v>
      </c>
      <c r="J9" s="52"/>
      <c r="K9" s="152"/>
      <c r="L9" s="50"/>
      <c r="M9" s="19"/>
      <c r="N9" s="39"/>
      <c r="O9" s="19"/>
      <c r="P9" s="126"/>
      <c r="Q9" s="162"/>
      <c r="R9" s="157"/>
      <c r="S9" s="157"/>
      <c r="T9" s="15"/>
      <c r="U9" s="16"/>
      <c r="V9" s="12"/>
      <c r="W9" s="12"/>
      <c r="X9" s="12"/>
      <c r="Y9" s="16"/>
      <c r="Z9" s="12"/>
      <c r="AA9" s="12"/>
    </row>
    <row r="10" spans="1:28" s="13" customFormat="1" ht="13.8" x14ac:dyDescent="0.3">
      <c r="A10" s="12"/>
      <c r="B10" s="12"/>
      <c r="D10" s="12"/>
      <c r="E10" s="12"/>
      <c r="F10" s="12"/>
      <c r="G10" s="3" t="s">
        <v>108</v>
      </c>
      <c r="H10" s="42">
        <f>L7/H9</f>
        <v>3.5436141605839416E-3</v>
      </c>
      <c r="I10" s="42">
        <f>I7/I9</f>
        <v>3.5436141691713181E-3</v>
      </c>
      <c r="J10" s="51"/>
      <c r="K10" s="117"/>
      <c r="L10" s="51"/>
      <c r="M10" s="19"/>
      <c r="N10" s="19"/>
      <c r="O10" s="19"/>
      <c r="P10" s="126"/>
      <c r="Q10" s="162"/>
      <c r="R10" s="157"/>
      <c r="S10" s="157"/>
      <c r="T10" s="15"/>
      <c r="U10" s="16"/>
      <c r="V10" s="12"/>
      <c r="W10" s="12"/>
      <c r="X10" s="12"/>
      <c r="Y10" s="16"/>
      <c r="Z10" s="12"/>
      <c r="AA10" s="12"/>
    </row>
    <row r="11" spans="1:28" s="13" customFormat="1" ht="27.6" customHeight="1" x14ac:dyDescent="0.3">
      <c r="A11" s="12"/>
      <c r="B11" s="12"/>
      <c r="D11" s="12"/>
      <c r="E11" s="12"/>
      <c r="F11" s="12"/>
      <c r="G11" s="3" t="s">
        <v>109</v>
      </c>
      <c r="H11" s="42">
        <f>M7/H7</f>
        <v>0.26858199320852566</v>
      </c>
      <c r="I11" s="42">
        <f>N7/I7</f>
        <v>0.16200165528557869</v>
      </c>
      <c r="J11" s="51"/>
      <c r="K11" s="51"/>
      <c r="L11" s="51"/>
      <c r="M11" s="19"/>
      <c r="N11" s="19"/>
      <c r="O11" s="19"/>
      <c r="P11" s="126"/>
      <c r="Q11" s="162"/>
      <c r="R11" s="157"/>
      <c r="S11" s="157"/>
      <c r="T11" s="15"/>
      <c r="U11" s="16"/>
      <c r="V11" s="12"/>
      <c r="W11" s="12"/>
      <c r="X11" s="12"/>
      <c r="Y11" s="16"/>
      <c r="Z11" s="12"/>
      <c r="AA11" s="12"/>
    </row>
    <row r="12" spans="1:28" s="13" customFormat="1" ht="27.6" x14ac:dyDescent="0.3">
      <c r="A12" s="12"/>
      <c r="B12" s="12"/>
      <c r="D12" s="12"/>
      <c r="E12" s="12"/>
      <c r="F12" s="12"/>
      <c r="G12" s="3" t="s">
        <v>110</v>
      </c>
      <c r="H12" s="42">
        <f>M7/H9</f>
        <v>5.7407138686131382E-4</v>
      </c>
      <c r="I12" s="42">
        <f>N7/I9</f>
        <v>5.7407136109918419E-4</v>
      </c>
      <c r="J12" s="51"/>
      <c r="K12" s="51"/>
      <c r="L12" s="51"/>
      <c r="M12" s="19"/>
      <c r="N12" s="19"/>
      <c r="O12" s="19"/>
      <c r="P12" s="126"/>
      <c r="Q12" s="162"/>
      <c r="R12" s="157"/>
      <c r="S12" s="157"/>
      <c r="T12" s="15"/>
      <c r="U12" s="16"/>
      <c r="V12" s="12"/>
      <c r="W12" s="12"/>
      <c r="X12" s="12"/>
      <c r="Y12" s="16"/>
      <c r="Z12" s="12"/>
      <c r="AA12" s="12"/>
    </row>
    <row r="13" spans="1:28" s="13" customFormat="1" ht="13.8" x14ac:dyDescent="0.3">
      <c r="A13" s="12"/>
      <c r="B13" s="12"/>
      <c r="D13" s="12"/>
      <c r="E13" s="12"/>
      <c r="F13" s="12"/>
      <c r="G13" s="43" t="s">
        <v>111</v>
      </c>
      <c r="H13" s="40">
        <f>13700000</f>
        <v>13700000</v>
      </c>
      <c r="I13" s="40">
        <f>H13*0.85</f>
        <v>11645000</v>
      </c>
      <c r="J13" s="50"/>
      <c r="K13" s="19"/>
      <c r="L13" s="19"/>
      <c r="M13" s="19"/>
      <c r="N13" s="19"/>
      <c r="O13" s="19"/>
      <c r="P13" s="126"/>
      <c r="Q13" s="162"/>
      <c r="R13" s="157"/>
      <c r="S13" s="157"/>
      <c r="T13" s="15"/>
      <c r="U13" s="16"/>
      <c r="V13" s="12"/>
      <c r="W13" s="12"/>
      <c r="X13" s="12"/>
      <c r="Y13" s="16"/>
      <c r="Z13" s="12"/>
      <c r="AA13" s="12"/>
    </row>
    <row r="14" spans="1:28" s="13" customFormat="1" ht="13.8" customHeight="1" x14ac:dyDescent="0.3">
      <c r="A14" s="12"/>
      <c r="B14" s="12"/>
      <c r="D14" s="12"/>
      <c r="E14" s="12"/>
      <c r="F14" s="12"/>
      <c r="G14" s="3" t="s">
        <v>112</v>
      </c>
      <c r="H14" s="42">
        <f>M7/H13</f>
        <v>5.7407138686131386E-3</v>
      </c>
      <c r="I14" s="42">
        <f>N7/I13</f>
        <v>5.7407136109918419E-3</v>
      </c>
      <c r="J14" s="51"/>
      <c r="K14" s="51"/>
      <c r="L14" s="51"/>
      <c r="M14" s="19"/>
      <c r="N14" s="19"/>
      <c r="O14" s="19"/>
      <c r="P14" s="126"/>
      <c r="Q14" s="162"/>
      <c r="R14" s="157"/>
      <c r="S14" s="157"/>
      <c r="T14" s="15"/>
      <c r="U14" s="16"/>
      <c r="V14" s="12"/>
      <c r="W14" s="12"/>
      <c r="X14" s="12"/>
      <c r="Y14" s="16"/>
      <c r="Z14" s="12"/>
      <c r="AA14" s="12"/>
    </row>
    <row r="15" spans="1:28" s="13" customFormat="1" ht="13.8" x14ac:dyDescent="0.3">
      <c r="A15" s="12"/>
      <c r="B15" s="12"/>
      <c r="D15" s="12"/>
      <c r="E15" s="12"/>
      <c r="F15" s="12"/>
      <c r="G15" s="158"/>
      <c r="H15" s="19"/>
      <c r="I15" s="19"/>
      <c r="J15" s="19"/>
      <c r="K15" s="19"/>
      <c r="L15" s="19"/>
      <c r="M15" s="19"/>
      <c r="N15" s="19"/>
      <c r="O15" s="19"/>
      <c r="P15" s="126"/>
      <c r="Q15" s="162"/>
      <c r="R15" s="157"/>
      <c r="S15" s="157"/>
      <c r="T15" s="15"/>
      <c r="U15" s="16"/>
      <c r="V15" s="12"/>
      <c r="W15" s="12"/>
      <c r="X15" s="12"/>
      <c r="Y15" s="16"/>
      <c r="Z15" s="12"/>
      <c r="AA15" s="12"/>
    </row>
    <row r="16" spans="1:28" s="13" customFormat="1" ht="13.8" x14ac:dyDescent="0.3">
      <c r="A16" s="12"/>
      <c r="B16" s="12"/>
      <c r="D16" s="12"/>
      <c r="E16" s="12"/>
      <c r="F16" s="12"/>
      <c r="G16" s="158"/>
      <c r="H16" s="19"/>
      <c r="I16" s="19"/>
      <c r="J16" s="19"/>
      <c r="K16" s="19"/>
      <c r="L16" s="19"/>
      <c r="M16" s="19"/>
      <c r="N16" s="19"/>
      <c r="O16" s="19"/>
      <c r="P16" s="126"/>
      <c r="Q16" s="162"/>
      <c r="R16" s="157"/>
      <c r="S16" s="157"/>
      <c r="T16" s="15"/>
      <c r="U16" s="16"/>
      <c r="V16" s="12"/>
      <c r="W16" s="12"/>
      <c r="X16" s="12"/>
      <c r="Y16" s="16"/>
      <c r="Z16" s="12"/>
      <c r="AA16" s="12"/>
    </row>
    <row r="17" spans="1:36" s="13" customFormat="1" ht="13.8" x14ac:dyDescent="0.3">
      <c r="A17" s="158"/>
      <c r="B17" s="158"/>
      <c r="C17" s="52"/>
      <c r="D17" s="158"/>
      <c r="E17" s="158"/>
      <c r="F17" s="158"/>
      <c r="G17" s="155"/>
      <c r="H17" s="154"/>
      <c r="I17" s="154"/>
      <c r="J17" s="154"/>
      <c r="K17" s="19"/>
      <c r="L17" s="19"/>
      <c r="M17" s="19"/>
      <c r="N17" s="19"/>
      <c r="O17" s="19"/>
      <c r="P17" s="126"/>
      <c r="Q17" s="162"/>
      <c r="R17" s="157"/>
      <c r="S17" s="157"/>
      <c r="T17" s="157"/>
      <c r="U17" s="113"/>
      <c r="V17" s="158"/>
      <c r="W17" s="158"/>
      <c r="X17" s="158"/>
      <c r="Y17" s="113"/>
      <c r="Z17" s="158"/>
      <c r="AA17" s="158"/>
      <c r="AB17" s="52"/>
      <c r="AC17" s="52"/>
      <c r="AD17" s="52"/>
      <c r="AE17" s="52"/>
      <c r="AF17" s="52"/>
      <c r="AG17" s="52"/>
      <c r="AH17" s="52"/>
      <c r="AI17" s="52"/>
      <c r="AJ17" s="52"/>
    </row>
    <row r="18" spans="1:36" s="13" customFormat="1" ht="13.8" x14ac:dyDescent="0.3">
      <c r="A18" s="158"/>
      <c r="B18" s="158"/>
      <c r="C18" s="52"/>
      <c r="D18" s="158"/>
      <c r="E18" s="158"/>
      <c r="F18" s="154"/>
      <c r="J18" s="52"/>
      <c r="K18" s="154"/>
      <c r="L18" s="154"/>
      <c r="M18" s="156"/>
      <c r="N18" s="156"/>
      <c r="O18" s="52"/>
      <c r="P18" s="121"/>
      <c r="Q18" s="162"/>
      <c r="R18" s="157"/>
      <c r="S18" s="157"/>
      <c r="T18" s="157"/>
      <c r="U18" s="113"/>
      <c r="V18" s="158"/>
      <c r="W18" s="158"/>
      <c r="X18" s="158"/>
      <c r="Y18" s="113"/>
      <c r="Z18" s="158"/>
      <c r="AA18" s="158"/>
      <c r="AB18" s="52"/>
      <c r="AC18" s="52"/>
      <c r="AD18" s="52"/>
      <c r="AE18" s="52"/>
      <c r="AF18" s="52"/>
      <c r="AG18" s="52"/>
      <c r="AH18" s="52"/>
      <c r="AI18" s="52"/>
      <c r="AJ18" s="52"/>
    </row>
    <row r="19" spans="1:36" s="13" customFormat="1" ht="13.8" x14ac:dyDescent="0.3">
      <c r="A19" s="158"/>
      <c r="B19" s="158"/>
      <c r="C19" s="52"/>
      <c r="D19" s="158"/>
      <c r="E19" s="158"/>
      <c r="F19" s="158"/>
      <c r="G19" s="113"/>
      <c r="H19" s="158"/>
      <c r="I19" s="115"/>
      <c r="J19" s="115"/>
      <c r="K19" s="159"/>
      <c r="L19" s="153"/>
      <c r="M19" s="160"/>
      <c r="N19" s="161"/>
      <c r="O19" s="52"/>
      <c r="P19" s="145"/>
      <c r="Q19" s="162"/>
      <c r="R19" s="157"/>
      <c r="S19" s="157"/>
      <c r="T19" s="157"/>
      <c r="U19" s="113"/>
      <c r="V19" s="158"/>
      <c r="W19" s="158"/>
      <c r="X19" s="158"/>
      <c r="Y19" s="113"/>
      <c r="Z19" s="158"/>
      <c r="AA19" s="158"/>
      <c r="AB19" s="52"/>
      <c r="AC19" s="52"/>
      <c r="AD19" s="52"/>
      <c r="AE19" s="52"/>
      <c r="AF19" s="52"/>
      <c r="AG19" s="52"/>
      <c r="AH19" s="52"/>
      <c r="AI19" s="52"/>
      <c r="AJ19" s="52"/>
    </row>
    <row r="20" spans="1:36" s="13" customFormat="1" ht="13.8" x14ac:dyDescent="0.3">
      <c r="A20" s="158"/>
      <c r="B20" s="158"/>
      <c r="C20" s="52"/>
      <c r="D20" s="158"/>
      <c r="E20" s="158"/>
      <c r="F20" s="158"/>
      <c r="G20" s="113"/>
      <c r="H20" s="162"/>
      <c r="I20" s="153"/>
      <c r="J20" s="153"/>
      <c r="K20" s="159"/>
      <c r="L20" s="153"/>
      <c r="M20" s="160"/>
      <c r="N20" s="161"/>
      <c r="O20" s="52"/>
      <c r="P20" s="145"/>
      <c r="Q20" s="162"/>
      <c r="R20" s="157"/>
      <c r="S20" s="157"/>
      <c r="T20" s="157"/>
      <c r="U20" s="113"/>
      <c r="V20" s="158"/>
      <c r="W20" s="158"/>
      <c r="X20" s="158"/>
      <c r="Y20" s="113"/>
      <c r="Z20" s="158"/>
      <c r="AA20" s="158"/>
      <c r="AB20" s="52"/>
      <c r="AC20" s="52"/>
      <c r="AD20" s="52"/>
      <c r="AE20" s="52"/>
      <c r="AF20" s="52"/>
      <c r="AG20" s="52"/>
      <c r="AH20" s="52"/>
      <c r="AI20" s="52"/>
      <c r="AJ20" s="52"/>
    </row>
    <row r="21" spans="1:36" s="13" customFormat="1" ht="13.8" x14ac:dyDescent="0.3">
      <c r="A21" s="158"/>
      <c r="B21" s="158"/>
      <c r="C21" s="52"/>
      <c r="D21" s="158"/>
      <c r="E21" s="158"/>
      <c r="F21" s="113"/>
      <c r="G21" s="113"/>
      <c r="H21" s="162"/>
      <c r="I21" s="153"/>
      <c r="J21" s="153"/>
      <c r="K21" s="159"/>
      <c r="L21" s="153"/>
      <c r="M21" s="160"/>
      <c r="N21" s="161"/>
      <c r="O21" s="52"/>
      <c r="P21" s="145"/>
      <c r="Q21" s="162"/>
      <c r="R21" s="157"/>
      <c r="S21" s="157"/>
      <c r="T21" s="157"/>
      <c r="U21" s="113"/>
      <c r="V21" s="158"/>
      <c r="W21" s="158"/>
      <c r="X21" s="158"/>
      <c r="Y21" s="113"/>
      <c r="Z21" s="158"/>
      <c r="AA21" s="158"/>
      <c r="AB21" s="52"/>
      <c r="AC21" s="52"/>
      <c r="AD21" s="52"/>
      <c r="AE21" s="52"/>
      <c r="AF21" s="52"/>
      <c r="AG21" s="52"/>
      <c r="AH21" s="52"/>
      <c r="AI21" s="52"/>
      <c r="AJ21" s="52"/>
    </row>
    <row r="22" spans="1:36" s="13" customFormat="1" ht="13.8" x14ac:dyDescent="0.3">
      <c r="A22" s="158"/>
      <c r="B22" s="158"/>
      <c r="C22" s="52"/>
      <c r="D22" s="158"/>
      <c r="E22" s="158"/>
      <c r="F22" s="162"/>
      <c r="G22" s="113"/>
      <c r="H22" s="162"/>
      <c r="I22" s="56"/>
      <c r="J22" s="56"/>
      <c r="K22" s="159"/>
      <c r="L22" s="151"/>
      <c r="M22" s="160"/>
      <c r="N22" s="161"/>
      <c r="O22" s="52"/>
      <c r="P22" s="145"/>
      <c r="Q22" s="162"/>
      <c r="R22" s="157"/>
      <c r="S22" s="157"/>
      <c r="T22" s="157"/>
      <c r="U22" s="113"/>
      <c r="V22" s="158"/>
      <c r="W22" s="158"/>
      <c r="X22" s="158"/>
      <c r="Y22" s="113"/>
      <c r="Z22" s="158"/>
      <c r="AA22" s="158"/>
      <c r="AB22" s="52"/>
      <c r="AC22" s="52"/>
      <c r="AD22" s="52"/>
      <c r="AE22" s="52"/>
      <c r="AF22" s="52"/>
      <c r="AG22" s="52"/>
      <c r="AH22" s="52"/>
      <c r="AI22" s="52"/>
      <c r="AJ22" s="52"/>
    </row>
    <row r="23" spans="1:36" s="13" customFormat="1" ht="13.8" x14ac:dyDescent="0.3">
      <c r="A23" s="158"/>
      <c r="B23" s="158"/>
      <c r="C23" s="52"/>
      <c r="D23" s="158"/>
      <c r="E23" s="158"/>
      <c r="F23" s="158"/>
      <c r="G23" s="158"/>
      <c r="H23" s="19"/>
      <c r="I23" s="19"/>
      <c r="J23" s="19"/>
      <c r="K23" s="19"/>
      <c r="L23" s="19"/>
      <c r="M23" s="19"/>
      <c r="N23" s="19"/>
      <c r="O23" s="19"/>
      <c r="P23" s="126"/>
      <c r="Q23" s="162"/>
      <c r="R23" s="157"/>
      <c r="S23" s="157"/>
      <c r="T23" s="157"/>
      <c r="U23" s="113"/>
      <c r="V23" s="158"/>
      <c r="W23" s="158"/>
      <c r="X23" s="158"/>
      <c r="Y23" s="113"/>
      <c r="Z23" s="158"/>
      <c r="AA23" s="158"/>
      <c r="AB23" s="52"/>
      <c r="AC23" s="52"/>
      <c r="AD23" s="52"/>
      <c r="AE23" s="52"/>
      <c r="AF23" s="52"/>
      <c r="AG23" s="52"/>
      <c r="AH23" s="52"/>
      <c r="AI23" s="52"/>
      <c r="AJ23" s="52"/>
    </row>
    <row r="24" spans="1:36" s="13" customFormat="1" ht="13.8" x14ac:dyDescent="0.3">
      <c r="A24" s="158"/>
      <c r="B24" s="158"/>
      <c r="C24" s="52"/>
      <c r="D24" s="158"/>
      <c r="E24" s="158"/>
      <c r="F24" s="158"/>
      <c r="G24" s="158"/>
      <c r="H24" s="19"/>
      <c r="I24" s="19"/>
      <c r="J24" s="19"/>
      <c r="K24" s="19"/>
      <c r="L24" s="19"/>
      <c r="M24" s="19"/>
      <c r="N24" s="19"/>
      <c r="O24" s="19"/>
      <c r="P24" s="126"/>
      <c r="Q24" s="162"/>
      <c r="R24" s="157"/>
      <c r="S24" s="157"/>
      <c r="T24" s="157"/>
      <c r="U24" s="113"/>
      <c r="V24" s="158"/>
      <c r="W24" s="158"/>
      <c r="X24" s="158"/>
      <c r="Y24" s="113"/>
      <c r="Z24" s="158"/>
      <c r="AA24" s="158"/>
      <c r="AB24" s="52"/>
      <c r="AC24" s="52"/>
      <c r="AD24" s="52"/>
      <c r="AE24" s="52"/>
      <c r="AF24" s="52"/>
      <c r="AG24" s="52"/>
      <c r="AH24" s="52"/>
      <c r="AI24" s="52"/>
      <c r="AJ24" s="52"/>
    </row>
    <row r="25" spans="1:36" s="13" customFormat="1" ht="13.8" x14ac:dyDescent="0.3">
      <c r="A25" s="158"/>
      <c r="B25" s="158"/>
      <c r="C25" s="52"/>
      <c r="D25" s="158"/>
      <c r="E25" s="158"/>
      <c r="F25" s="158"/>
      <c r="G25" s="158"/>
      <c r="H25" s="19"/>
      <c r="I25" s="19"/>
      <c r="J25" s="19"/>
      <c r="K25" s="19"/>
      <c r="L25" s="19"/>
      <c r="M25" s="19"/>
      <c r="N25" s="19"/>
      <c r="O25" s="19"/>
      <c r="P25" s="126"/>
      <c r="Q25" s="162"/>
      <c r="R25" s="157"/>
      <c r="S25" s="157"/>
      <c r="T25" s="157"/>
      <c r="U25" s="113"/>
      <c r="V25" s="158"/>
      <c r="W25" s="158"/>
      <c r="X25" s="158"/>
      <c r="Y25" s="113"/>
      <c r="Z25" s="158"/>
      <c r="AA25" s="158"/>
      <c r="AB25" s="52"/>
      <c r="AC25" s="52"/>
      <c r="AD25" s="52"/>
      <c r="AE25" s="52"/>
      <c r="AF25" s="52"/>
      <c r="AG25" s="52"/>
      <c r="AH25" s="52"/>
      <c r="AI25" s="52"/>
      <c r="AJ25" s="52"/>
    </row>
    <row r="26" spans="1:36" s="13" customFormat="1" ht="13.8" x14ac:dyDescent="0.3">
      <c r="A26" s="158"/>
      <c r="B26" s="158"/>
      <c r="C26" s="52"/>
      <c r="D26" s="158"/>
      <c r="E26" s="158"/>
      <c r="F26" s="158"/>
      <c r="G26" s="158"/>
      <c r="H26" s="19"/>
      <c r="I26" s="19"/>
      <c r="J26" s="19"/>
      <c r="K26" s="19"/>
      <c r="L26" s="19"/>
      <c r="M26" s="19"/>
      <c r="N26" s="19"/>
      <c r="O26" s="19"/>
      <c r="P26" s="126"/>
      <c r="Q26" s="162"/>
      <c r="R26" s="157"/>
      <c r="S26" s="157"/>
      <c r="T26" s="157"/>
      <c r="U26" s="113"/>
      <c r="V26" s="158"/>
      <c r="W26" s="158"/>
      <c r="X26" s="158"/>
      <c r="Y26" s="113"/>
      <c r="Z26" s="158"/>
      <c r="AA26" s="158"/>
      <c r="AB26" s="52"/>
      <c r="AC26" s="52"/>
      <c r="AD26" s="52"/>
      <c r="AE26" s="52"/>
      <c r="AF26" s="52"/>
      <c r="AG26" s="52"/>
      <c r="AH26" s="52"/>
      <c r="AI26" s="52"/>
      <c r="AJ26" s="52"/>
    </row>
    <row r="27" spans="1:36" s="13" customFormat="1" ht="13.8" x14ac:dyDescent="0.3">
      <c r="A27" s="158"/>
      <c r="B27" s="158"/>
      <c r="C27" s="52"/>
      <c r="D27" s="158"/>
      <c r="E27" s="158"/>
      <c r="F27" s="158"/>
      <c r="G27" s="158"/>
      <c r="H27" s="19"/>
      <c r="I27" s="19"/>
      <c r="J27" s="19"/>
      <c r="K27" s="19"/>
      <c r="L27" s="19"/>
      <c r="M27" s="19"/>
      <c r="N27" s="19"/>
      <c r="O27" s="19"/>
      <c r="P27" s="126"/>
      <c r="Q27" s="162"/>
      <c r="R27" s="157"/>
      <c r="S27" s="157"/>
      <c r="T27" s="157"/>
      <c r="U27" s="113"/>
      <c r="V27" s="158"/>
      <c r="W27" s="158"/>
      <c r="X27" s="158"/>
      <c r="Y27" s="113"/>
      <c r="Z27" s="158"/>
      <c r="AA27" s="158"/>
      <c r="AB27" s="52"/>
      <c r="AC27" s="52"/>
      <c r="AD27" s="52"/>
      <c r="AE27" s="52"/>
      <c r="AF27" s="52"/>
      <c r="AG27" s="52"/>
      <c r="AH27" s="52"/>
      <c r="AI27" s="52"/>
      <c r="AJ27" s="52"/>
    </row>
    <row r="28" spans="1:36" s="13" customFormat="1" ht="13.8" x14ac:dyDescent="0.3">
      <c r="A28" s="158"/>
      <c r="B28" s="158"/>
      <c r="C28" s="52"/>
      <c r="D28" s="158"/>
      <c r="E28" s="158"/>
      <c r="F28" s="158"/>
      <c r="G28" s="158"/>
      <c r="H28" s="19"/>
      <c r="I28" s="19"/>
      <c r="J28" s="19"/>
      <c r="K28" s="19"/>
      <c r="L28" s="19"/>
      <c r="M28" s="19"/>
      <c r="N28" s="19"/>
      <c r="O28" s="19"/>
      <c r="P28" s="126"/>
      <c r="Q28" s="162"/>
      <c r="R28" s="157"/>
      <c r="S28" s="157"/>
      <c r="T28" s="157"/>
      <c r="U28" s="113"/>
      <c r="V28" s="158"/>
      <c r="W28" s="158"/>
      <c r="X28" s="158"/>
      <c r="Y28" s="113"/>
      <c r="Z28" s="158"/>
      <c r="AA28" s="158"/>
      <c r="AB28" s="52"/>
      <c r="AC28" s="52"/>
      <c r="AD28" s="52"/>
      <c r="AE28" s="52"/>
      <c r="AF28" s="52"/>
      <c r="AG28" s="52"/>
      <c r="AH28" s="52"/>
      <c r="AI28" s="52"/>
      <c r="AJ28" s="52"/>
    </row>
    <row r="29" spans="1:36" s="13" customFormat="1" ht="13.8" x14ac:dyDescent="0.3">
      <c r="A29" s="158"/>
      <c r="B29" s="158"/>
      <c r="C29" s="52"/>
      <c r="D29" s="158"/>
      <c r="E29" s="158"/>
      <c r="F29" s="158"/>
      <c r="G29" s="158"/>
      <c r="H29" s="19"/>
      <c r="I29" s="19"/>
      <c r="J29" s="19"/>
      <c r="K29" s="19"/>
      <c r="L29" s="19"/>
      <c r="M29" s="19"/>
      <c r="N29" s="19"/>
      <c r="O29" s="19"/>
      <c r="P29" s="126"/>
      <c r="Q29" s="162"/>
      <c r="R29" s="157"/>
      <c r="S29" s="157"/>
      <c r="T29" s="157"/>
      <c r="U29" s="113"/>
      <c r="V29" s="158"/>
      <c r="W29" s="158"/>
      <c r="X29" s="158"/>
      <c r="Y29" s="113"/>
      <c r="Z29" s="158"/>
      <c r="AA29" s="158"/>
      <c r="AB29" s="52"/>
      <c r="AC29" s="52"/>
      <c r="AD29" s="52"/>
      <c r="AE29" s="52"/>
      <c r="AF29" s="52"/>
      <c r="AG29" s="52"/>
      <c r="AH29" s="52"/>
      <c r="AI29" s="52"/>
      <c r="AJ29" s="52"/>
    </row>
    <row r="30" spans="1:36" s="13" customFormat="1" ht="13.8" x14ac:dyDescent="0.3">
      <c r="A30" s="158"/>
      <c r="B30" s="158"/>
      <c r="C30" s="52"/>
      <c r="D30" s="158"/>
      <c r="E30" s="158"/>
      <c r="F30" s="158"/>
      <c r="G30" s="158"/>
      <c r="H30" s="19"/>
      <c r="I30" s="19"/>
      <c r="J30" s="19"/>
      <c r="K30" s="19"/>
      <c r="L30" s="19"/>
      <c r="M30" s="19"/>
      <c r="N30" s="19"/>
      <c r="O30" s="19"/>
      <c r="P30" s="126"/>
      <c r="Q30" s="162"/>
      <c r="R30" s="157"/>
      <c r="S30" s="157"/>
      <c r="T30" s="157"/>
      <c r="U30" s="113"/>
      <c r="V30" s="158"/>
      <c r="W30" s="158"/>
      <c r="X30" s="158"/>
      <c r="Y30" s="113"/>
      <c r="Z30" s="158"/>
      <c r="AA30" s="158"/>
      <c r="AB30" s="52"/>
      <c r="AC30" s="52"/>
      <c r="AD30" s="52"/>
      <c r="AE30" s="52"/>
      <c r="AF30" s="52"/>
      <c r="AG30" s="52"/>
      <c r="AH30" s="52"/>
      <c r="AI30" s="52"/>
      <c r="AJ30" s="52"/>
    </row>
    <row r="31" spans="1:36" s="13" customFormat="1" ht="13.8" x14ac:dyDescent="0.3">
      <c r="A31" s="158"/>
      <c r="B31" s="158"/>
      <c r="C31" s="52"/>
      <c r="D31" s="158"/>
      <c r="E31" s="158"/>
      <c r="F31" s="158"/>
      <c r="G31" s="158"/>
      <c r="H31" s="19"/>
      <c r="I31" s="19"/>
      <c r="J31" s="19"/>
      <c r="K31" s="19"/>
      <c r="L31" s="19"/>
      <c r="M31" s="19"/>
      <c r="N31" s="19"/>
      <c r="O31" s="19"/>
      <c r="P31" s="126"/>
      <c r="Q31" s="162"/>
      <c r="R31" s="157"/>
      <c r="S31" s="157"/>
      <c r="T31" s="157"/>
      <c r="U31" s="113"/>
      <c r="V31" s="158"/>
      <c r="W31" s="158"/>
      <c r="X31" s="158"/>
      <c r="Y31" s="113"/>
      <c r="Z31" s="158"/>
      <c r="AA31" s="158"/>
      <c r="AB31" s="52"/>
      <c r="AC31" s="52"/>
      <c r="AD31" s="52"/>
      <c r="AE31" s="52"/>
      <c r="AF31" s="52"/>
      <c r="AG31" s="52"/>
      <c r="AH31" s="52"/>
      <c r="AI31" s="52"/>
      <c r="AJ31" s="52"/>
    </row>
    <row r="32" spans="1:36" s="13" customFormat="1" ht="13.8" x14ac:dyDescent="0.3">
      <c r="A32" s="158"/>
      <c r="B32" s="158"/>
      <c r="C32" s="52"/>
      <c r="D32" s="158"/>
      <c r="E32" s="158"/>
      <c r="F32" s="158"/>
      <c r="G32" s="158"/>
      <c r="H32" s="19"/>
      <c r="I32" s="19"/>
      <c r="J32" s="19"/>
      <c r="K32" s="19"/>
      <c r="L32" s="19"/>
      <c r="M32" s="19"/>
      <c r="N32" s="19"/>
      <c r="O32" s="19"/>
      <c r="P32" s="126"/>
      <c r="Q32" s="162"/>
      <c r="R32" s="157"/>
      <c r="S32" s="157"/>
      <c r="T32" s="157"/>
      <c r="U32" s="113"/>
      <c r="V32" s="158"/>
      <c r="W32" s="158"/>
      <c r="X32" s="158"/>
      <c r="Y32" s="113"/>
      <c r="Z32" s="158"/>
      <c r="AA32" s="158"/>
      <c r="AB32" s="52"/>
      <c r="AC32" s="52"/>
      <c r="AD32" s="52"/>
      <c r="AE32" s="52"/>
      <c r="AF32" s="52"/>
      <c r="AG32" s="52"/>
      <c r="AH32" s="52"/>
      <c r="AI32" s="52"/>
      <c r="AJ32" s="52"/>
    </row>
    <row r="33" spans="1:36" s="13" customFormat="1" ht="13.8" x14ac:dyDescent="0.3">
      <c r="A33" s="158"/>
      <c r="B33" s="158"/>
      <c r="C33" s="52"/>
      <c r="D33" s="158"/>
      <c r="E33" s="158"/>
      <c r="F33" s="158"/>
      <c r="G33" s="158"/>
      <c r="H33" s="19"/>
      <c r="I33" s="19"/>
      <c r="J33" s="19"/>
      <c r="K33" s="19"/>
      <c r="L33" s="19"/>
      <c r="M33" s="19"/>
      <c r="N33" s="19"/>
      <c r="O33" s="19"/>
      <c r="P33" s="126"/>
      <c r="Q33" s="162"/>
      <c r="R33" s="157"/>
      <c r="S33" s="157"/>
      <c r="T33" s="157"/>
      <c r="U33" s="113"/>
      <c r="V33" s="158"/>
      <c r="W33" s="158"/>
      <c r="X33" s="158"/>
      <c r="Y33" s="113"/>
      <c r="Z33" s="158"/>
      <c r="AA33" s="158"/>
      <c r="AB33" s="52"/>
      <c r="AC33" s="52"/>
      <c r="AD33" s="52"/>
      <c r="AE33" s="52"/>
      <c r="AF33" s="52"/>
      <c r="AG33" s="52"/>
      <c r="AH33" s="52"/>
      <c r="AI33" s="52"/>
      <c r="AJ33" s="52"/>
    </row>
    <row r="34" spans="1:36" s="13" customFormat="1" ht="13.8" x14ac:dyDescent="0.3">
      <c r="A34" s="158"/>
      <c r="B34" s="158"/>
      <c r="C34" s="52"/>
      <c r="D34" s="158"/>
      <c r="E34" s="158"/>
      <c r="F34" s="158"/>
      <c r="G34" s="158"/>
      <c r="H34" s="19"/>
      <c r="I34" s="19"/>
      <c r="J34" s="19"/>
      <c r="K34" s="19"/>
      <c r="L34" s="19"/>
      <c r="M34" s="19"/>
      <c r="N34" s="19"/>
      <c r="O34" s="19"/>
      <c r="P34" s="126"/>
      <c r="Q34" s="162"/>
      <c r="R34" s="157"/>
      <c r="S34" s="157"/>
      <c r="T34" s="157"/>
      <c r="U34" s="113"/>
      <c r="V34" s="158"/>
      <c r="W34" s="158"/>
      <c r="X34" s="158"/>
      <c r="Y34" s="113"/>
      <c r="Z34" s="158"/>
      <c r="AA34" s="158"/>
      <c r="AB34" s="52"/>
      <c r="AC34" s="52"/>
      <c r="AD34" s="52"/>
      <c r="AE34" s="52"/>
      <c r="AF34" s="52"/>
      <c r="AG34" s="52"/>
      <c r="AH34" s="52"/>
      <c r="AI34" s="52"/>
      <c r="AJ34" s="52"/>
    </row>
    <row r="35" spans="1:36" s="13" customFormat="1" ht="13.8" x14ac:dyDescent="0.3">
      <c r="A35" s="158"/>
      <c r="B35" s="158"/>
      <c r="C35" s="52"/>
      <c r="D35" s="158"/>
      <c r="E35" s="158"/>
      <c r="F35" s="158"/>
      <c r="G35" s="158"/>
      <c r="H35" s="19"/>
      <c r="I35" s="19"/>
      <c r="J35" s="19"/>
      <c r="K35" s="19"/>
      <c r="L35" s="19"/>
      <c r="M35" s="19"/>
      <c r="N35" s="19"/>
      <c r="O35" s="19"/>
      <c r="P35" s="126"/>
      <c r="Q35" s="162"/>
      <c r="R35" s="157"/>
      <c r="S35" s="157"/>
      <c r="T35" s="157"/>
      <c r="U35" s="113"/>
      <c r="V35" s="158"/>
      <c r="W35" s="158"/>
      <c r="X35" s="158"/>
      <c r="Y35" s="113"/>
      <c r="Z35" s="158"/>
      <c r="AA35" s="158"/>
      <c r="AB35" s="52"/>
      <c r="AC35" s="52"/>
      <c r="AD35" s="52"/>
      <c r="AE35" s="52"/>
      <c r="AF35" s="52"/>
      <c r="AG35" s="52"/>
      <c r="AH35" s="52"/>
      <c r="AI35" s="52"/>
      <c r="AJ35" s="52"/>
    </row>
    <row r="36" spans="1:36" s="13" customFormat="1" ht="13.8" x14ac:dyDescent="0.3">
      <c r="A36" s="158"/>
      <c r="B36" s="158"/>
      <c r="C36" s="52"/>
      <c r="D36" s="158"/>
      <c r="E36" s="158"/>
      <c r="F36" s="158"/>
      <c r="G36" s="158"/>
      <c r="H36" s="19"/>
      <c r="I36" s="19"/>
      <c r="J36" s="19"/>
      <c r="K36" s="19"/>
      <c r="L36" s="19"/>
      <c r="M36" s="19"/>
      <c r="N36" s="19"/>
      <c r="O36" s="19"/>
      <c r="P36" s="126"/>
      <c r="Q36" s="162"/>
      <c r="R36" s="157"/>
      <c r="S36" s="157"/>
      <c r="T36" s="157"/>
      <c r="U36" s="113"/>
      <c r="V36" s="158"/>
      <c r="W36" s="158"/>
      <c r="X36" s="158"/>
      <c r="Y36" s="113"/>
      <c r="Z36" s="158"/>
      <c r="AA36" s="158"/>
      <c r="AB36" s="52"/>
      <c r="AC36" s="52"/>
      <c r="AD36" s="52"/>
      <c r="AE36" s="52"/>
      <c r="AF36" s="52"/>
      <c r="AG36" s="52"/>
      <c r="AH36" s="52"/>
      <c r="AI36" s="52"/>
      <c r="AJ36" s="52"/>
    </row>
    <row r="37" spans="1:36" s="13" customFormat="1" ht="13.8" x14ac:dyDescent="0.3">
      <c r="A37" s="158"/>
      <c r="B37" s="158"/>
      <c r="C37" s="52"/>
      <c r="D37" s="158"/>
      <c r="E37" s="158"/>
      <c r="F37" s="158"/>
      <c r="G37" s="158"/>
      <c r="H37" s="19"/>
      <c r="I37" s="19"/>
      <c r="J37" s="19"/>
      <c r="K37" s="19"/>
      <c r="L37" s="19"/>
      <c r="M37" s="19"/>
      <c r="N37" s="19"/>
      <c r="O37" s="19"/>
      <c r="P37" s="126"/>
      <c r="Q37" s="162"/>
      <c r="R37" s="157"/>
      <c r="S37" s="157"/>
      <c r="T37" s="157"/>
      <c r="U37" s="113"/>
      <c r="V37" s="158"/>
      <c r="W37" s="158"/>
      <c r="X37" s="158"/>
      <c r="Y37" s="113"/>
      <c r="Z37" s="158"/>
      <c r="AA37" s="158"/>
      <c r="AB37" s="52"/>
      <c r="AC37" s="52"/>
      <c r="AD37" s="52"/>
      <c r="AE37" s="52"/>
      <c r="AF37" s="52"/>
      <c r="AG37" s="52"/>
      <c r="AH37" s="52"/>
      <c r="AI37" s="52"/>
      <c r="AJ37" s="52"/>
    </row>
    <row r="38" spans="1:36" s="13" customFormat="1" ht="13.8" x14ac:dyDescent="0.3">
      <c r="A38" s="158"/>
      <c r="B38" s="158"/>
      <c r="C38" s="52"/>
      <c r="D38" s="158"/>
      <c r="E38" s="158"/>
      <c r="F38" s="158"/>
      <c r="G38" s="158"/>
      <c r="H38" s="19"/>
      <c r="I38" s="19"/>
      <c r="J38" s="19"/>
      <c r="K38" s="19"/>
      <c r="L38" s="19"/>
      <c r="M38" s="19"/>
      <c r="N38" s="19"/>
      <c r="O38" s="19"/>
      <c r="P38" s="126"/>
      <c r="Q38" s="162"/>
      <c r="R38" s="157"/>
      <c r="S38" s="157"/>
      <c r="T38" s="157"/>
      <c r="U38" s="113"/>
      <c r="V38" s="158"/>
      <c r="W38" s="158"/>
      <c r="X38" s="158"/>
      <c r="Y38" s="113"/>
      <c r="Z38" s="158"/>
      <c r="AA38" s="158"/>
      <c r="AB38" s="52"/>
      <c r="AC38" s="52"/>
      <c r="AD38" s="52"/>
      <c r="AE38" s="52"/>
      <c r="AF38" s="52"/>
      <c r="AG38" s="52"/>
      <c r="AH38" s="52"/>
      <c r="AI38" s="52"/>
      <c r="AJ38" s="52"/>
    </row>
    <row r="39" spans="1:36" s="13" customFormat="1" ht="13.8" x14ac:dyDescent="0.3">
      <c r="A39" s="158"/>
      <c r="B39" s="158"/>
      <c r="C39" s="52"/>
      <c r="D39" s="158"/>
      <c r="E39" s="158"/>
      <c r="F39" s="158"/>
      <c r="G39" s="158"/>
      <c r="H39" s="19"/>
      <c r="I39" s="19"/>
      <c r="J39" s="19"/>
      <c r="K39" s="19"/>
      <c r="L39" s="19"/>
      <c r="M39" s="19"/>
      <c r="N39" s="19"/>
      <c r="O39" s="19"/>
      <c r="P39" s="126"/>
      <c r="Q39" s="162"/>
      <c r="R39" s="157"/>
      <c r="S39" s="157"/>
      <c r="T39" s="157"/>
      <c r="U39" s="113"/>
      <c r="V39" s="158"/>
      <c r="W39" s="158"/>
      <c r="X39" s="158"/>
      <c r="Y39" s="113"/>
      <c r="Z39" s="158"/>
      <c r="AA39" s="158"/>
      <c r="AB39" s="52"/>
      <c r="AC39" s="52"/>
      <c r="AD39" s="52"/>
      <c r="AE39" s="52"/>
      <c r="AF39" s="52"/>
      <c r="AG39" s="52"/>
      <c r="AH39" s="52"/>
      <c r="AI39" s="52"/>
      <c r="AJ39" s="52"/>
    </row>
    <row r="40" spans="1:36" s="13" customFormat="1" ht="13.8" x14ac:dyDescent="0.3">
      <c r="A40" s="158"/>
      <c r="B40" s="158"/>
      <c r="C40" s="52"/>
      <c r="D40" s="158"/>
      <c r="E40" s="158"/>
      <c r="F40" s="158"/>
      <c r="G40" s="158"/>
      <c r="H40" s="19"/>
      <c r="I40" s="19"/>
      <c r="J40" s="19"/>
      <c r="K40" s="19"/>
      <c r="L40" s="19"/>
      <c r="M40" s="19"/>
      <c r="N40" s="19"/>
      <c r="O40" s="19"/>
      <c r="P40" s="126"/>
      <c r="Q40" s="162"/>
      <c r="R40" s="157"/>
      <c r="S40" s="157"/>
      <c r="T40" s="157"/>
      <c r="U40" s="113"/>
      <c r="V40" s="158"/>
      <c r="W40" s="158"/>
      <c r="X40" s="158"/>
      <c r="Y40" s="113"/>
      <c r="Z40" s="158"/>
      <c r="AA40" s="158"/>
      <c r="AB40" s="52"/>
      <c r="AC40" s="52"/>
      <c r="AD40" s="52"/>
      <c r="AE40" s="52"/>
      <c r="AF40" s="52"/>
      <c r="AG40" s="52"/>
      <c r="AH40" s="52"/>
      <c r="AI40" s="52"/>
      <c r="AJ40" s="52"/>
    </row>
    <row r="41" spans="1:36" s="13" customFormat="1" ht="13.8" x14ac:dyDescent="0.3">
      <c r="A41" s="158"/>
      <c r="B41" s="158"/>
      <c r="C41" s="52"/>
      <c r="D41" s="158"/>
      <c r="E41" s="158"/>
      <c r="F41" s="158"/>
      <c r="G41" s="158"/>
      <c r="H41" s="19"/>
      <c r="I41" s="19"/>
      <c r="J41" s="19"/>
      <c r="K41" s="19"/>
      <c r="L41" s="19"/>
      <c r="M41" s="19"/>
      <c r="N41" s="19"/>
      <c r="O41" s="19"/>
      <c r="P41" s="126"/>
      <c r="Q41" s="162"/>
      <c r="R41" s="157"/>
      <c r="S41" s="157"/>
      <c r="T41" s="157"/>
      <c r="U41" s="113"/>
      <c r="V41" s="158"/>
      <c r="W41" s="158"/>
      <c r="X41" s="158"/>
      <c r="Y41" s="113"/>
      <c r="Z41" s="158"/>
      <c r="AA41" s="158"/>
      <c r="AB41" s="52"/>
      <c r="AC41" s="52"/>
      <c r="AD41" s="52"/>
      <c r="AE41" s="52"/>
      <c r="AF41" s="52"/>
      <c r="AG41" s="52"/>
      <c r="AH41" s="52"/>
      <c r="AI41" s="52"/>
      <c r="AJ41" s="52"/>
    </row>
    <row r="42" spans="1:36" s="13" customFormat="1" ht="13.8" x14ac:dyDescent="0.3">
      <c r="A42" s="158"/>
      <c r="B42" s="158"/>
      <c r="C42" s="52"/>
      <c r="D42" s="158"/>
      <c r="E42" s="158"/>
      <c r="F42" s="158"/>
      <c r="G42" s="158"/>
      <c r="H42" s="19"/>
      <c r="I42" s="19"/>
      <c r="J42" s="19"/>
      <c r="K42" s="19"/>
      <c r="L42" s="19"/>
      <c r="M42" s="19"/>
      <c r="N42" s="19"/>
      <c r="O42" s="19"/>
      <c r="P42" s="126"/>
      <c r="Q42" s="162"/>
      <c r="R42" s="157"/>
      <c r="S42" s="157"/>
      <c r="T42" s="157"/>
      <c r="U42" s="113"/>
      <c r="V42" s="158"/>
      <c r="W42" s="158"/>
      <c r="X42" s="158"/>
      <c r="Y42" s="113"/>
      <c r="Z42" s="158"/>
      <c r="AA42" s="158"/>
      <c r="AB42" s="52"/>
      <c r="AC42" s="52"/>
      <c r="AD42" s="52"/>
      <c r="AE42" s="52"/>
      <c r="AF42" s="52"/>
      <c r="AG42" s="52"/>
      <c r="AH42" s="52"/>
      <c r="AI42" s="52"/>
      <c r="AJ42" s="52"/>
    </row>
    <row r="43" spans="1:36" s="13" customFormat="1" ht="13.8" x14ac:dyDescent="0.3">
      <c r="A43" s="158"/>
      <c r="B43" s="158"/>
      <c r="C43" s="52"/>
      <c r="D43" s="158"/>
      <c r="E43" s="158"/>
      <c r="F43" s="158"/>
      <c r="G43" s="158"/>
      <c r="H43" s="19"/>
      <c r="I43" s="19"/>
      <c r="J43" s="19"/>
      <c r="K43" s="19"/>
      <c r="L43" s="19"/>
      <c r="M43" s="19"/>
      <c r="N43" s="19"/>
      <c r="O43" s="19"/>
      <c r="P43" s="126"/>
      <c r="Q43" s="162"/>
      <c r="R43" s="157"/>
      <c r="S43" s="157"/>
      <c r="T43" s="157"/>
      <c r="U43" s="113"/>
      <c r="V43" s="158"/>
      <c r="W43" s="158"/>
      <c r="X43" s="158"/>
      <c r="Y43" s="113"/>
      <c r="Z43" s="158"/>
      <c r="AA43" s="158"/>
      <c r="AB43" s="52"/>
      <c r="AC43" s="52"/>
      <c r="AD43" s="52"/>
      <c r="AE43" s="52"/>
      <c r="AF43" s="52"/>
      <c r="AG43" s="52"/>
      <c r="AH43" s="52"/>
      <c r="AI43" s="52"/>
      <c r="AJ43" s="52"/>
    </row>
    <row r="44" spans="1:36" s="13" customFormat="1" ht="13.8" x14ac:dyDescent="0.3">
      <c r="A44" s="158"/>
      <c r="B44" s="158"/>
      <c r="C44" s="52"/>
      <c r="D44" s="158"/>
      <c r="E44" s="158"/>
      <c r="F44" s="158"/>
      <c r="G44" s="158"/>
      <c r="H44" s="19"/>
      <c r="I44" s="19"/>
      <c r="J44" s="19"/>
      <c r="K44" s="19"/>
      <c r="L44" s="19"/>
      <c r="M44" s="19"/>
      <c r="N44" s="19"/>
      <c r="O44" s="19"/>
      <c r="P44" s="126"/>
      <c r="Q44" s="162"/>
      <c r="R44" s="157"/>
      <c r="S44" s="157"/>
      <c r="T44" s="157"/>
      <c r="U44" s="113"/>
      <c r="V44" s="158"/>
      <c r="W44" s="158"/>
      <c r="X44" s="158"/>
      <c r="Y44" s="113"/>
      <c r="Z44" s="158"/>
      <c r="AA44" s="158"/>
      <c r="AB44" s="52"/>
      <c r="AC44" s="52"/>
      <c r="AD44" s="52"/>
      <c r="AE44" s="52"/>
      <c r="AF44" s="52"/>
      <c r="AG44" s="52"/>
      <c r="AH44" s="52"/>
      <c r="AI44" s="52"/>
      <c r="AJ44" s="52"/>
    </row>
    <row r="45" spans="1:36" s="13" customFormat="1" ht="13.8" x14ac:dyDescent="0.3">
      <c r="A45" s="158"/>
      <c r="B45" s="158"/>
      <c r="C45" s="52"/>
      <c r="D45" s="158"/>
      <c r="E45" s="158"/>
      <c r="F45" s="158"/>
      <c r="G45" s="158"/>
      <c r="H45" s="19"/>
      <c r="I45" s="19"/>
      <c r="J45" s="19"/>
      <c r="K45" s="19"/>
      <c r="L45" s="19"/>
      <c r="M45" s="19"/>
      <c r="N45" s="19"/>
      <c r="O45" s="19"/>
      <c r="P45" s="126"/>
      <c r="Q45" s="162"/>
      <c r="R45" s="157"/>
      <c r="S45" s="157"/>
      <c r="T45" s="157"/>
      <c r="U45" s="113"/>
      <c r="V45" s="158"/>
      <c r="W45" s="158"/>
      <c r="X45" s="158"/>
      <c r="Y45" s="113"/>
      <c r="Z45" s="158"/>
      <c r="AA45" s="158"/>
      <c r="AB45" s="52"/>
      <c r="AC45" s="52"/>
      <c r="AD45" s="52"/>
      <c r="AE45" s="52"/>
      <c r="AF45" s="52"/>
      <c r="AG45" s="52"/>
      <c r="AH45" s="52"/>
      <c r="AI45" s="52"/>
      <c r="AJ45" s="52"/>
    </row>
    <row r="46" spans="1:36" s="13" customFormat="1" ht="13.8" x14ac:dyDescent="0.3">
      <c r="A46" s="158"/>
      <c r="B46" s="158"/>
      <c r="C46" s="52"/>
      <c r="D46" s="158"/>
      <c r="E46" s="158"/>
      <c r="F46" s="158"/>
      <c r="G46" s="158"/>
      <c r="H46" s="19"/>
      <c r="I46" s="19"/>
      <c r="J46" s="19"/>
      <c r="K46" s="19"/>
      <c r="L46" s="19"/>
      <c r="M46" s="19"/>
      <c r="N46" s="19"/>
      <c r="O46" s="19"/>
      <c r="P46" s="126"/>
      <c r="Q46" s="162"/>
      <c r="R46" s="157"/>
      <c r="S46" s="157"/>
      <c r="T46" s="157"/>
      <c r="U46" s="113"/>
      <c r="V46" s="158"/>
      <c r="W46" s="158"/>
      <c r="X46" s="158"/>
      <c r="Y46" s="113"/>
      <c r="Z46" s="158"/>
      <c r="AA46" s="158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s="13" customFormat="1" ht="13.8" x14ac:dyDescent="0.3">
      <c r="A47" s="158"/>
      <c r="B47" s="158"/>
      <c r="C47" s="52"/>
      <c r="D47" s="158"/>
      <c r="E47" s="158"/>
      <c r="F47" s="158"/>
      <c r="G47" s="158"/>
      <c r="H47" s="19"/>
      <c r="I47" s="19"/>
      <c r="J47" s="19"/>
      <c r="K47" s="19"/>
      <c r="L47" s="19"/>
      <c r="M47" s="19"/>
      <c r="N47" s="19"/>
      <c r="O47" s="19"/>
      <c r="P47" s="126"/>
      <c r="Q47" s="162"/>
      <c r="R47" s="157"/>
      <c r="S47" s="157"/>
      <c r="T47" s="157"/>
      <c r="U47" s="113"/>
      <c r="V47" s="158"/>
      <c r="W47" s="158"/>
      <c r="X47" s="158"/>
      <c r="Y47" s="113"/>
      <c r="Z47" s="158"/>
      <c r="AA47" s="158"/>
      <c r="AB47" s="52"/>
      <c r="AC47" s="52"/>
      <c r="AD47" s="52"/>
      <c r="AE47" s="52"/>
      <c r="AF47" s="52"/>
      <c r="AG47" s="52"/>
      <c r="AH47" s="52"/>
      <c r="AI47" s="52"/>
      <c r="AJ47" s="52"/>
    </row>
    <row r="48" spans="1:36" s="13" customFormat="1" ht="13.8" x14ac:dyDescent="0.3">
      <c r="A48" s="158"/>
      <c r="B48" s="158"/>
      <c r="C48" s="52"/>
      <c r="D48" s="158"/>
      <c r="E48" s="158"/>
      <c r="F48" s="158"/>
      <c r="G48" s="158"/>
      <c r="H48" s="19"/>
      <c r="I48" s="19"/>
      <c r="J48" s="19"/>
      <c r="K48" s="19"/>
      <c r="L48" s="19"/>
      <c r="M48" s="19"/>
      <c r="N48" s="19"/>
      <c r="O48" s="19"/>
      <c r="P48" s="126"/>
      <c r="Q48" s="162"/>
      <c r="R48" s="157"/>
      <c r="S48" s="157"/>
      <c r="T48" s="157"/>
      <c r="U48" s="113"/>
      <c r="V48" s="158"/>
      <c r="W48" s="158"/>
      <c r="X48" s="158"/>
      <c r="Y48" s="113"/>
      <c r="Z48" s="158"/>
      <c r="AA48" s="158"/>
      <c r="AB48" s="52"/>
      <c r="AC48" s="52"/>
      <c r="AD48" s="52"/>
      <c r="AE48" s="52"/>
      <c r="AF48" s="52"/>
      <c r="AG48" s="52"/>
      <c r="AH48" s="52"/>
      <c r="AI48" s="52"/>
      <c r="AJ48" s="52"/>
    </row>
    <row r="49" spans="1:36" s="13" customFormat="1" ht="13.8" x14ac:dyDescent="0.3">
      <c r="A49" s="158"/>
      <c r="B49" s="158"/>
      <c r="C49" s="52"/>
      <c r="D49" s="158"/>
      <c r="E49" s="158"/>
      <c r="F49" s="158"/>
      <c r="G49" s="158"/>
      <c r="H49" s="19"/>
      <c r="I49" s="19"/>
      <c r="J49" s="19"/>
      <c r="K49" s="19"/>
      <c r="L49" s="19"/>
      <c r="M49" s="19"/>
      <c r="N49" s="19"/>
      <c r="O49" s="19"/>
      <c r="P49" s="126"/>
      <c r="Q49" s="162"/>
      <c r="R49" s="157"/>
      <c r="S49" s="157"/>
      <c r="T49" s="157"/>
      <c r="U49" s="113"/>
      <c r="V49" s="158"/>
      <c r="W49" s="158"/>
      <c r="X49" s="158"/>
      <c r="Y49" s="113"/>
      <c r="Z49" s="158"/>
      <c r="AA49" s="158"/>
      <c r="AB49" s="52"/>
      <c r="AC49" s="52"/>
      <c r="AD49" s="52"/>
      <c r="AE49" s="52"/>
      <c r="AF49" s="52"/>
      <c r="AG49" s="52"/>
      <c r="AH49" s="52"/>
      <c r="AI49" s="52"/>
      <c r="AJ49" s="52"/>
    </row>
    <row r="50" spans="1:36" s="13" customFormat="1" ht="13.8" x14ac:dyDescent="0.3">
      <c r="A50" s="158"/>
      <c r="B50" s="158"/>
      <c r="C50" s="52"/>
      <c r="D50" s="158"/>
      <c r="E50" s="158"/>
      <c r="F50" s="158"/>
      <c r="G50" s="158"/>
      <c r="H50" s="19"/>
      <c r="I50" s="19"/>
      <c r="J50" s="19"/>
      <c r="K50" s="19"/>
      <c r="L50" s="19"/>
      <c r="M50" s="19"/>
      <c r="N50" s="19"/>
      <c r="O50" s="19"/>
      <c r="P50" s="126"/>
      <c r="Q50" s="162"/>
      <c r="R50" s="157"/>
      <c r="S50" s="157"/>
      <c r="T50" s="157"/>
      <c r="U50" s="113"/>
      <c r="V50" s="158"/>
      <c r="W50" s="158"/>
      <c r="X50" s="158"/>
      <c r="Y50" s="113"/>
      <c r="Z50" s="158"/>
      <c r="AA50" s="158"/>
      <c r="AB50" s="52"/>
      <c r="AC50" s="52"/>
      <c r="AD50" s="52"/>
      <c r="AE50" s="52"/>
      <c r="AF50" s="52"/>
      <c r="AG50" s="52"/>
      <c r="AH50" s="52"/>
      <c r="AI50" s="52"/>
      <c r="AJ50" s="52"/>
    </row>
    <row r="51" spans="1:36" s="13" customFormat="1" ht="13.8" x14ac:dyDescent="0.3">
      <c r="A51" s="158"/>
      <c r="B51" s="158"/>
      <c r="C51" s="52"/>
      <c r="D51" s="158"/>
      <c r="E51" s="158"/>
      <c r="F51" s="158"/>
      <c r="G51" s="158"/>
      <c r="H51" s="19"/>
      <c r="I51" s="19"/>
      <c r="J51" s="19"/>
      <c r="K51" s="19"/>
      <c r="L51" s="19"/>
      <c r="M51" s="19"/>
      <c r="N51" s="19"/>
      <c r="O51" s="19"/>
      <c r="P51" s="126"/>
      <c r="Q51" s="162"/>
      <c r="R51" s="157"/>
      <c r="S51" s="157"/>
      <c r="T51" s="157"/>
      <c r="U51" s="113"/>
      <c r="V51" s="158"/>
      <c r="W51" s="158"/>
      <c r="X51" s="158"/>
      <c r="Y51" s="113"/>
      <c r="Z51" s="158"/>
      <c r="AA51" s="158"/>
      <c r="AB51" s="52"/>
      <c r="AC51" s="52"/>
      <c r="AD51" s="52"/>
      <c r="AE51" s="52"/>
      <c r="AF51" s="52"/>
      <c r="AG51" s="52"/>
      <c r="AH51" s="52"/>
      <c r="AI51" s="52"/>
      <c r="AJ51" s="52"/>
    </row>
    <row r="52" spans="1:36" s="13" customFormat="1" ht="13.8" x14ac:dyDescent="0.3">
      <c r="A52" s="158"/>
      <c r="B52" s="158"/>
      <c r="C52" s="52"/>
      <c r="D52" s="158"/>
      <c r="E52" s="158"/>
      <c r="F52" s="158"/>
      <c r="G52" s="158"/>
      <c r="H52" s="19"/>
      <c r="I52" s="19"/>
      <c r="J52" s="19"/>
      <c r="K52" s="19"/>
      <c r="L52" s="19"/>
      <c r="M52" s="19"/>
      <c r="N52" s="19"/>
      <c r="O52" s="19"/>
      <c r="P52" s="126"/>
      <c r="Q52" s="162"/>
      <c r="R52" s="157"/>
      <c r="S52" s="157"/>
      <c r="T52" s="157"/>
      <c r="U52" s="113"/>
      <c r="V52" s="158"/>
      <c r="W52" s="158"/>
      <c r="X52" s="158"/>
      <c r="Y52" s="113"/>
      <c r="Z52" s="158"/>
      <c r="AA52" s="158"/>
      <c r="AB52" s="52"/>
      <c r="AC52" s="52"/>
      <c r="AD52" s="52"/>
      <c r="AE52" s="52"/>
      <c r="AF52" s="52"/>
      <c r="AG52" s="52"/>
      <c r="AH52" s="52"/>
      <c r="AI52" s="52"/>
      <c r="AJ52" s="52"/>
    </row>
    <row r="53" spans="1:36" s="13" customFormat="1" ht="13.8" x14ac:dyDescent="0.3">
      <c r="A53" s="158"/>
      <c r="B53" s="158"/>
      <c r="C53" s="52"/>
      <c r="D53" s="158"/>
      <c r="E53" s="158"/>
      <c r="F53" s="158"/>
      <c r="G53" s="158"/>
      <c r="H53" s="19"/>
      <c r="I53" s="19"/>
      <c r="J53" s="19"/>
      <c r="K53" s="19"/>
      <c r="L53" s="19"/>
      <c r="M53" s="19"/>
      <c r="N53" s="19"/>
      <c r="O53" s="19"/>
      <c r="P53" s="126"/>
      <c r="Q53" s="162"/>
      <c r="R53" s="157"/>
      <c r="S53" s="157"/>
      <c r="T53" s="157"/>
      <c r="U53" s="113"/>
      <c r="V53" s="158"/>
      <c r="W53" s="158"/>
      <c r="X53" s="158"/>
      <c r="Y53" s="113"/>
      <c r="Z53" s="158"/>
      <c r="AA53" s="158"/>
      <c r="AB53" s="52"/>
      <c r="AC53" s="52"/>
      <c r="AD53" s="52"/>
      <c r="AE53" s="52"/>
      <c r="AF53" s="52"/>
      <c r="AG53" s="52"/>
      <c r="AH53" s="52"/>
      <c r="AI53" s="52"/>
      <c r="AJ53" s="52"/>
    </row>
    <row r="54" spans="1:36" s="13" customFormat="1" ht="13.8" x14ac:dyDescent="0.3">
      <c r="A54" s="158"/>
      <c r="B54" s="158"/>
      <c r="C54" s="52"/>
      <c r="D54" s="158"/>
      <c r="E54" s="158"/>
      <c r="F54" s="158"/>
      <c r="G54" s="158"/>
      <c r="H54" s="19"/>
      <c r="I54" s="19"/>
      <c r="J54" s="19"/>
      <c r="K54" s="19"/>
      <c r="L54" s="19"/>
      <c r="M54" s="19"/>
      <c r="N54" s="19"/>
      <c r="O54" s="19"/>
      <c r="P54" s="126"/>
      <c r="Q54" s="162"/>
      <c r="R54" s="157"/>
      <c r="S54" s="157"/>
      <c r="T54" s="157"/>
      <c r="U54" s="113"/>
      <c r="V54" s="158"/>
      <c r="W54" s="158"/>
      <c r="X54" s="158"/>
      <c r="Y54" s="113"/>
      <c r="Z54" s="158"/>
      <c r="AA54" s="158"/>
      <c r="AB54" s="52"/>
      <c r="AC54" s="52"/>
      <c r="AD54" s="52"/>
      <c r="AE54" s="52"/>
      <c r="AF54" s="52"/>
      <c r="AG54" s="52"/>
      <c r="AH54" s="52"/>
      <c r="AI54" s="52"/>
      <c r="AJ54" s="52"/>
    </row>
    <row r="55" spans="1:36" s="13" customFormat="1" ht="13.8" x14ac:dyDescent="0.3">
      <c r="A55" s="158"/>
      <c r="B55" s="158"/>
      <c r="C55" s="52"/>
      <c r="D55" s="158"/>
      <c r="E55" s="158"/>
      <c r="F55" s="158"/>
      <c r="G55" s="158"/>
      <c r="H55" s="19"/>
      <c r="I55" s="19"/>
      <c r="J55" s="19"/>
      <c r="K55" s="19"/>
      <c r="L55" s="19"/>
      <c r="M55" s="19"/>
      <c r="N55" s="19"/>
      <c r="O55" s="19"/>
      <c r="P55" s="126"/>
      <c r="Q55" s="162"/>
      <c r="R55" s="157"/>
      <c r="S55" s="157"/>
      <c r="T55" s="157"/>
      <c r="U55" s="113"/>
      <c r="V55" s="158"/>
      <c r="W55" s="158"/>
      <c r="X55" s="158"/>
      <c r="Y55" s="113"/>
      <c r="Z55" s="158"/>
      <c r="AA55" s="158"/>
      <c r="AB55" s="52"/>
      <c r="AC55" s="52"/>
      <c r="AD55" s="52"/>
      <c r="AE55" s="52"/>
      <c r="AF55" s="52"/>
      <c r="AG55" s="52"/>
      <c r="AH55" s="52"/>
      <c r="AI55" s="52"/>
      <c r="AJ55" s="52"/>
    </row>
    <row r="56" spans="1:36" s="13" customFormat="1" ht="13.8" x14ac:dyDescent="0.3">
      <c r="A56" s="158"/>
      <c r="B56" s="158"/>
      <c r="C56" s="52"/>
      <c r="D56" s="158"/>
      <c r="E56" s="158"/>
      <c r="F56" s="158"/>
      <c r="G56" s="158"/>
      <c r="H56" s="19"/>
      <c r="I56" s="19"/>
      <c r="J56" s="19"/>
      <c r="K56" s="19"/>
      <c r="L56" s="19"/>
      <c r="M56" s="19"/>
      <c r="N56" s="19"/>
      <c r="O56" s="19"/>
      <c r="P56" s="126"/>
      <c r="Q56" s="162"/>
      <c r="R56" s="157"/>
      <c r="S56" s="157"/>
      <c r="T56" s="157"/>
      <c r="U56" s="113"/>
      <c r="V56" s="158"/>
      <c r="W56" s="158"/>
      <c r="X56" s="158"/>
      <c r="Y56" s="113"/>
      <c r="Z56" s="158"/>
      <c r="AA56" s="158"/>
      <c r="AB56" s="52"/>
      <c r="AC56" s="52"/>
      <c r="AD56" s="52"/>
      <c r="AE56" s="52"/>
      <c r="AF56" s="52"/>
      <c r="AG56" s="52"/>
      <c r="AH56" s="52"/>
      <c r="AI56" s="52"/>
      <c r="AJ56" s="52"/>
    </row>
    <row r="57" spans="1:36" s="13" customFormat="1" ht="13.8" x14ac:dyDescent="0.3">
      <c r="A57" s="158"/>
      <c r="B57" s="158"/>
      <c r="C57" s="52"/>
      <c r="D57" s="158"/>
      <c r="E57" s="158"/>
      <c r="F57" s="158"/>
      <c r="G57" s="158"/>
      <c r="H57" s="19"/>
      <c r="I57" s="19"/>
      <c r="J57" s="19"/>
      <c r="K57" s="19"/>
      <c r="L57" s="19"/>
      <c r="M57" s="19"/>
      <c r="N57" s="19"/>
      <c r="O57" s="19"/>
      <c r="P57" s="126"/>
      <c r="Q57" s="162"/>
      <c r="R57" s="157"/>
      <c r="S57" s="157"/>
      <c r="T57" s="157"/>
      <c r="U57" s="113"/>
      <c r="V57" s="158"/>
      <c r="W57" s="158"/>
      <c r="X57" s="158"/>
      <c r="Y57" s="113"/>
      <c r="Z57" s="158"/>
      <c r="AA57" s="158"/>
      <c r="AB57" s="52"/>
      <c r="AC57" s="52"/>
      <c r="AD57" s="52"/>
      <c r="AE57" s="52"/>
      <c r="AF57" s="52"/>
      <c r="AG57" s="52"/>
      <c r="AH57" s="52"/>
      <c r="AI57" s="52"/>
      <c r="AJ57" s="52"/>
    </row>
    <row r="58" spans="1:36" s="13" customFormat="1" ht="13.8" x14ac:dyDescent="0.3">
      <c r="A58" s="158"/>
      <c r="B58" s="158"/>
      <c r="C58" s="52"/>
      <c r="D58" s="158"/>
      <c r="E58" s="158"/>
      <c r="F58" s="158"/>
      <c r="G58" s="158"/>
      <c r="H58" s="19"/>
      <c r="I58" s="19"/>
      <c r="J58" s="19"/>
      <c r="K58" s="19"/>
      <c r="L58" s="19"/>
      <c r="M58" s="19"/>
      <c r="N58" s="19"/>
      <c r="O58" s="19"/>
      <c r="P58" s="126"/>
      <c r="Q58" s="162"/>
      <c r="R58" s="157"/>
      <c r="S58" s="157"/>
      <c r="T58" s="157"/>
      <c r="U58" s="113"/>
      <c r="V58" s="158"/>
      <c r="W58" s="158"/>
      <c r="X58" s="158"/>
      <c r="Y58" s="113"/>
      <c r="Z58" s="158"/>
      <c r="AA58" s="158"/>
      <c r="AB58" s="52"/>
      <c r="AC58" s="52"/>
      <c r="AD58" s="52"/>
      <c r="AE58" s="52"/>
      <c r="AF58" s="52"/>
      <c r="AG58" s="52"/>
      <c r="AH58" s="52"/>
      <c r="AI58" s="52"/>
      <c r="AJ58" s="52"/>
    </row>
    <row r="59" spans="1:36" s="13" customFormat="1" ht="13.8" x14ac:dyDescent="0.3">
      <c r="A59" s="158"/>
      <c r="B59" s="158"/>
      <c r="C59" s="52"/>
      <c r="D59" s="158"/>
      <c r="E59" s="158"/>
      <c r="F59" s="158"/>
      <c r="G59" s="158"/>
      <c r="H59" s="19"/>
      <c r="I59" s="19"/>
      <c r="J59" s="19"/>
      <c r="K59" s="19"/>
      <c r="L59" s="19"/>
      <c r="M59" s="19"/>
      <c r="N59" s="19"/>
      <c r="O59" s="19"/>
      <c r="P59" s="126"/>
      <c r="Q59" s="162"/>
      <c r="R59" s="157"/>
      <c r="S59" s="157"/>
      <c r="T59" s="157"/>
      <c r="U59" s="113"/>
      <c r="V59" s="158"/>
      <c r="W59" s="158"/>
      <c r="X59" s="158"/>
      <c r="Y59" s="113"/>
      <c r="Z59" s="158"/>
      <c r="AA59" s="158"/>
      <c r="AB59" s="52"/>
      <c r="AC59" s="52"/>
      <c r="AD59" s="52"/>
      <c r="AE59" s="52"/>
      <c r="AF59" s="52"/>
      <c r="AG59" s="52"/>
      <c r="AH59" s="52"/>
      <c r="AI59" s="52"/>
      <c r="AJ59" s="52"/>
    </row>
    <row r="60" spans="1:36" s="13" customFormat="1" ht="13.8" x14ac:dyDescent="0.3">
      <c r="A60" s="158"/>
      <c r="B60" s="158"/>
      <c r="C60" s="52"/>
      <c r="D60" s="158"/>
      <c r="E60" s="158"/>
      <c r="F60" s="158"/>
      <c r="G60" s="158"/>
      <c r="H60" s="19"/>
      <c r="I60" s="19"/>
      <c r="J60" s="19"/>
      <c r="K60" s="19"/>
      <c r="L60" s="19"/>
      <c r="M60" s="19"/>
      <c r="N60" s="19"/>
      <c r="O60" s="19"/>
      <c r="P60" s="126"/>
      <c r="Q60" s="162"/>
      <c r="R60" s="157"/>
      <c r="S60" s="157"/>
      <c r="T60" s="157"/>
      <c r="U60" s="113"/>
      <c r="V60" s="158"/>
      <c r="W60" s="158"/>
      <c r="X60" s="158"/>
      <c r="Y60" s="113"/>
      <c r="Z60" s="158"/>
      <c r="AA60" s="158"/>
      <c r="AB60" s="52"/>
      <c r="AC60" s="52"/>
      <c r="AD60" s="52"/>
      <c r="AE60" s="52"/>
      <c r="AF60" s="52"/>
      <c r="AG60" s="52"/>
      <c r="AH60" s="52"/>
      <c r="AI60" s="52"/>
      <c r="AJ60" s="52"/>
    </row>
    <row r="61" spans="1:36" s="13" customFormat="1" ht="13.8" x14ac:dyDescent="0.3">
      <c r="A61" s="158"/>
      <c r="B61" s="158"/>
      <c r="C61" s="52"/>
      <c r="D61" s="158"/>
      <c r="E61" s="158"/>
      <c r="F61" s="158"/>
      <c r="G61" s="158"/>
      <c r="H61" s="19"/>
      <c r="I61" s="19"/>
      <c r="J61" s="19"/>
      <c r="K61" s="19"/>
      <c r="L61" s="19"/>
      <c r="M61" s="19"/>
      <c r="N61" s="19"/>
      <c r="O61" s="19"/>
      <c r="P61" s="126"/>
      <c r="Q61" s="162"/>
      <c r="R61" s="157"/>
      <c r="S61" s="157"/>
      <c r="T61" s="157"/>
      <c r="U61" s="113"/>
      <c r="V61" s="158"/>
      <c r="W61" s="158"/>
      <c r="X61" s="158"/>
      <c r="Y61" s="113"/>
      <c r="Z61" s="158"/>
      <c r="AA61" s="158"/>
      <c r="AB61" s="52"/>
      <c r="AC61" s="52"/>
      <c r="AD61" s="52"/>
      <c r="AE61" s="52"/>
      <c r="AF61" s="52"/>
      <c r="AG61" s="52"/>
      <c r="AH61" s="52"/>
      <c r="AI61" s="52"/>
      <c r="AJ61" s="52"/>
    </row>
    <row r="62" spans="1:36" s="13" customFormat="1" ht="13.8" x14ac:dyDescent="0.3">
      <c r="A62" s="158"/>
      <c r="B62" s="158"/>
      <c r="C62" s="52"/>
      <c r="D62" s="158"/>
      <c r="E62" s="158"/>
      <c r="F62" s="158"/>
      <c r="G62" s="158"/>
      <c r="H62" s="19"/>
      <c r="I62" s="19"/>
      <c r="J62" s="19"/>
      <c r="K62" s="19"/>
      <c r="L62" s="19"/>
      <c r="M62" s="19"/>
      <c r="N62" s="19"/>
      <c r="O62" s="19"/>
      <c r="P62" s="126"/>
      <c r="Q62" s="162"/>
      <c r="R62" s="157"/>
      <c r="S62" s="157"/>
      <c r="T62" s="157"/>
      <c r="U62" s="113"/>
      <c r="V62" s="158"/>
      <c r="W62" s="158"/>
      <c r="X62" s="158"/>
      <c r="Y62" s="113"/>
      <c r="Z62" s="158"/>
      <c r="AA62" s="158"/>
      <c r="AB62" s="52"/>
      <c r="AC62" s="52"/>
      <c r="AD62" s="52"/>
      <c r="AE62" s="52"/>
      <c r="AF62" s="52"/>
      <c r="AG62" s="52"/>
      <c r="AH62" s="52"/>
      <c r="AI62" s="52"/>
      <c r="AJ62" s="52"/>
    </row>
    <row r="63" spans="1:36" s="13" customFormat="1" ht="13.8" x14ac:dyDescent="0.3">
      <c r="A63" s="158"/>
      <c r="B63" s="158"/>
      <c r="C63" s="52"/>
      <c r="D63" s="158"/>
      <c r="E63" s="158"/>
      <c r="F63" s="158"/>
      <c r="G63" s="158"/>
      <c r="H63" s="19"/>
      <c r="I63" s="19"/>
      <c r="J63" s="19"/>
      <c r="K63" s="19"/>
      <c r="L63" s="19"/>
      <c r="M63" s="19"/>
      <c r="N63" s="19"/>
      <c r="O63" s="19"/>
      <c r="P63" s="126"/>
      <c r="Q63" s="162"/>
      <c r="R63" s="157"/>
      <c r="S63" s="157"/>
      <c r="T63" s="157"/>
      <c r="U63" s="113"/>
      <c r="V63" s="158"/>
      <c r="W63" s="158"/>
      <c r="X63" s="158"/>
      <c r="Y63" s="113"/>
      <c r="Z63" s="158"/>
      <c r="AA63" s="158"/>
      <c r="AB63" s="52"/>
      <c r="AC63" s="52"/>
      <c r="AD63" s="52"/>
      <c r="AE63" s="52"/>
      <c r="AF63" s="52"/>
      <c r="AG63" s="52"/>
      <c r="AH63" s="52"/>
      <c r="AI63" s="52"/>
      <c r="AJ63" s="52"/>
    </row>
    <row r="64" spans="1:36" s="13" customFormat="1" ht="13.8" x14ac:dyDescent="0.3">
      <c r="A64" s="158"/>
      <c r="B64" s="158"/>
      <c r="C64" s="52"/>
      <c r="D64" s="158"/>
      <c r="E64" s="158"/>
      <c r="F64" s="158"/>
      <c r="G64" s="158"/>
      <c r="H64" s="19"/>
      <c r="I64" s="19"/>
      <c r="J64" s="19"/>
      <c r="K64" s="19"/>
      <c r="L64" s="19"/>
      <c r="M64" s="19"/>
      <c r="N64" s="19"/>
      <c r="O64" s="19"/>
      <c r="P64" s="126"/>
      <c r="Q64" s="162"/>
      <c r="R64" s="157"/>
      <c r="S64" s="157"/>
      <c r="T64" s="157"/>
      <c r="U64" s="113"/>
      <c r="V64" s="158"/>
      <c r="W64" s="158"/>
      <c r="X64" s="158"/>
      <c r="Y64" s="113"/>
      <c r="Z64" s="158"/>
      <c r="AA64" s="158"/>
      <c r="AB64" s="52"/>
      <c r="AC64" s="52"/>
      <c r="AD64" s="52"/>
      <c r="AE64" s="52"/>
      <c r="AF64" s="52"/>
      <c r="AG64" s="52"/>
      <c r="AH64" s="52"/>
      <c r="AI64" s="52"/>
      <c r="AJ64" s="52"/>
    </row>
    <row r="65" spans="1:36" s="13" customFormat="1" ht="13.8" x14ac:dyDescent="0.3">
      <c r="A65" s="158"/>
      <c r="B65" s="158"/>
      <c r="C65" s="52"/>
      <c r="D65" s="158"/>
      <c r="E65" s="158"/>
      <c r="F65" s="158"/>
      <c r="G65" s="158"/>
      <c r="H65" s="19"/>
      <c r="I65" s="19"/>
      <c r="J65" s="19"/>
      <c r="K65" s="19"/>
      <c r="L65" s="19"/>
      <c r="M65" s="19"/>
      <c r="N65" s="19"/>
      <c r="O65" s="19"/>
      <c r="P65" s="126"/>
      <c r="Q65" s="162"/>
      <c r="R65" s="157"/>
      <c r="S65" s="157"/>
      <c r="T65" s="157"/>
      <c r="U65" s="113"/>
      <c r="V65" s="158"/>
      <c r="W65" s="158"/>
      <c r="X65" s="158"/>
      <c r="Y65" s="113"/>
      <c r="Z65" s="158"/>
      <c r="AA65" s="158"/>
      <c r="AB65" s="52"/>
      <c r="AC65" s="52"/>
      <c r="AD65" s="52"/>
      <c r="AE65" s="52"/>
      <c r="AF65" s="52"/>
      <c r="AG65" s="52"/>
      <c r="AH65" s="52"/>
      <c r="AI65" s="52"/>
      <c r="AJ65" s="52"/>
    </row>
    <row r="66" spans="1:36" s="13" customFormat="1" ht="13.8" x14ac:dyDescent="0.3">
      <c r="A66" s="158"/>
      <c r="B66" s="158"/>
      <c r="C66" s="52"/>
      <c r="D66" s="158"/>
      <c r="E66" s="158"/>
      <c r="F66" s="158"/>
      <c r="G66" s="158"/>
      <c r="H66" s="19"/>
      <c r="I66" s="19"/>
      <c r="J66" s="19"/>
      <c r="K66" s="19"/>
      <c r="L66" s="19"/>
      <c r="M66" s="19"/>
      <c r="N66" s="19"/>
      <c r="O66" s="19"/>
      <c r="P66" s="126"/>
      <c r="Q66" s="162"/>
      <c r="R66" s="157"/>
      <c r="S66" s="157"/>
      <c r="T66" s="157"/>
      <c r="U66" s="113"/>
      <c r="V66" s="158"/>
      <c r="W66" s="158"/>
      <c r="X66" s="158"/>
      <c r="Y66" s="113"/>
      <c r="Z66" s="158"/>
      <c r="AA66" s="158"/>
      <c r="AB66" s="52"/>
      <c r="AC66" s="52"/>
      <c r="AD66" s="52"/>
      <c r="AE66" s="52"/>
      <c r="AF66" s="52"/>
      <c r="AG66" s="52"/>
      <c r="AH66" s="52"/>
      <c r="AI66" s="52"/>
      <c r="AJ66" s="52"/>
    </row>
    <row r="67" spans="1:36" s="13" customFormat="1" ht="13.8" x14ac:dyDescent="0.3">
      <c r="A67" s="158"/>
      <c r="B67" s="158"/>
      <c r="C67" s="52"/>
      <c r="D67" s="158"/>
      <c r="E67" s="158"/>
      <c r="F67" s="158"/>
      <c r="G67" s="158"/>
      <c r="H67" s="19"/>
      <c r="I67" s="19"/>
      <c r="J67" s="19"/>
      <c r="K67" s="19"/>
      <c r="L67" s="19"/>
      <c r="M67" s="19"/>
      <c r="N67" s="19"/>
      <c r="O67" s="19"/>
      <c r="P67" s="126"/>
      <c r="Q67" s="162"/>
      <c r="R67" s="157"/>
      <c r="S67" s="157"/>
      <c r="T67" s="157"/>
      <c r="U67" s="113"/>
      <c r="V67" s="158"/>
      <c r="W67" s="158"/>
      <c r="X67" s="158"/>
      <c r="Y67" s="113"/>
      <c r="Z67" s="158"/>
      <c r="AA67" s="158"/>
      <c r="AB67" s="52"/>
      <c r="AC67" s="52"/>
      <c r="AD67" s="52"/>
      <c r="AE67" s="52"/>
      <c r="AF67" s="52"/>
      <c r="AG67" s="52"/>
      <c r="AH67" s="52"/>
      <c r="AI67" s="52"/>
      <c r="AJ67" s="52"/>
    </row>
    <row r="68" spans="1:36" s="13" customFormat="1" x14ac:dyDescent="0.3">
      <c r="A68" s="158"/>
      <c r="B68" s="158"/>
      <c r="C68" s="52"/>
      <c r="D68" s="158"/>
      <c r="E68" s="158"/>
      <c r="F68" s="158"/>
      <c r="G68" s="158"/>
      <c r="H68" s="20"/>
      <c r="I68" s="20"/>
      <c r="J68" s="20"/>
      <c r="K68" s="20"/>
      <c r="L68" s="20"/>
      <c r="M68" s="20"/>
      <c r="N68" s="20"/>
      <c r="O68" s="20"/>
      <c r="P68" s="128"/>
      <c r="Q68" s="20"/>
      <c r="R68" s="157"/>
      <c r="S68" s="157"/>
      <c r="T68" s="157"/>
      <c r="U68" s="113"/>
      <c r="V68" s="158"/>
      <c r="W68" s="158"/>
      <c r="X68" s="158"/>
      <c r="Y68" s="113"/>
      <c r="Z68" s="158"/>
      <c r="AA68" s="158"/>
      <c r="AB68" s="169"/>
      <c r="AC68" s="52"/>
      <c r="AD68" s="52"/>
      <c r="AE68" s="52"/>
      <c r="AF68" s="52"/>
      <c r="AG68" s="52"/>
      <c r="AH68" s="52"/>
      <c r="AI68" s="52"/>
      <c r="AJ68" s="52"/>
    </row>
    <row r="69" spans="1:36" s="13" customFormat="1" x14ac:dyDescent="0.3">
      <c r="A69" s="158"/>
      <c r="B69" s="158"/>
      <c r="C69" s="52"/>
      <c r="D69" s="158"/>
      <c r="E69" s="158"/>
      <c r="F69" s="158"/>
      <c r="G69" s="158"/>
      <c r="H69" s="20"/>
      <c r="I69" s="20"/>
      <c r="J69" s="20"/>
      <c r="K69" s="20"/>
      <c r="L69" s="20"/>
      <c r="M69" s="20"/>
      <c r="N69" s="20"/>
      <c r="O69" s="20"/>
      <c r="P69" s="128"/>
      <c r="Q69" s="20"/>
      <c r="R69" s="157"/>
      <c r="S69" s="157"/>
      <c r="T69" s="157"/>
      <c r="U69" s="113"/>
      <c r="V69" s="158"/>
      <c r="W69" s="158"/>
      <c r="X69" s="158"/>
      <c r="Y69" s="113"/>
      <c r="Z69" s="158"/>
      <c r="AA69" s="158"/>
      <c r="AB69" s="169"/>
      <c r="AC69" s="52"/>
      <c r="AD69" s="52"/>
      <c r="AE69" s="52"/>
      <c r="AF69" s="52"/>
      <c r="AG69" s="52"/>
      <c r="AH69" s="52"/>
      <c r="AI69" s="52"/>
      <c r="AJ69" s="52"/>
    </row>
    <row r="70" spans="1:36" s="13" customFormat="1" x14ac:dyDescent="0.3">
      <c r="A70" s="158"/>
      <c r="B70" s="158"/>
      <c r="C70" s="52"/>
      <c r="D70" s="158"/>
      <c r="E70" s="158"/>
      <c r="F70" s="158"/>
      <c r="G70" s="158"/>
      <c r="H70" s="20"/>
      <c r="I70" s="20"/>
      <c r="J70" s="20"/>
      <c r="K70" s="20"/>
      <c r="L70" s="20"/>
      <c r="M70" s="20"/>
      <c r="N70" s="20"/>
      <c r="O70" s="20"/>
      <c r="P70" s="128"/>
      <c r="Q70" s="20"/>
      <c r="R70" s="157"/>
      <c r="S70" s="157"/>
      <c r="T70" s="157"/>
      <c r="U70" s="113"/>
      <c r="V70" s="158"/>
      <c r="W70" s="158"/>
      <c r="X70" s="158"/>
      <c r="Y70" s="113"/>
      <c r="Z70" s="158"/>
      <c r="AA70" s="158"/>
      <c r="AB70" s="169"/>
      <c r="AC70" s="52"/>
      <c r="AD70" s="52"/>
      <c r="AE70" s="52"/>
      <c r="AF70" s="52"/>
      <c r="AG70" s="52"/>
      <c r="AH70" s="52"/>
      <c r="AI70" s="52"/>
      <c r="AJ70" s="52"/>
    </row>
    <row r="71" spans="1:36" s="13" customFormat="1" x14ac:dyDescent="0.3">
      <c r="A71" s="158"/>
      <c r="B71" s="158"/>
      <c r="C71" s="52"/>
      <c r="D71" s="158"/>
      <c r="E71" s="158"/>
      <c r="F71" s="158"/>
      <c r="G71" s="158"/>
      <c r="H71" s="20"/>
      <c r="I71" s="20"/>
      <c r="J71" s="20"/>
      <c r="K71" s="20"/>
      <c r="L71" s="20"/>
      <c r="M71" s="20"/>
      <c r="N71" s="20"/>
      <c r="O71" s="20"/>
      <c r="P71" s="128"/>
      <c r="Q71" s="20"/>
      <c r="R71" s="157"/>
      <c r="S71" s="157"/>
      <c r="T71" s="157"/>
      <c r="U71" s="113"/>
      <c r="V71" s="158"/>
      <c r="W71" s="158"/>
      <c r="X71" s="158"/>
      <c r="Y71" s="113"/>
      <c r="Z71" s="158"/>
      <c r="AA71" s="158"/>
      <c r="AB71" s="169"/>
      <c r="AC71" s="52"/>
      <c r="AD71" s="52"/>
      <c r="AE71" s="52"/>
      <c r="AF71" s="52"/>
      <c r="AG71" s="52"/>
      <c r="AH71" s="52"/>
      <c r="AI71" s="52"/>
      <c r="AJ71" s="52"/>
    </row>
    <row r="72" spans="1:36" s="13" customFormat="1" x14ac:dyDescent="0.3">
      <c r="A72" s="158"/>
      <c r="B72" s="158"/>
      <c r="C72" s="52"/>
      <c r="D72" s="158"/>
      <c r="E72" s="158"/>
      <c r="F72" s="158"/>
      <c r="G72" s="158"/>
      <c r="H72" s="20"/>
      <c r="I72" s="20"/>
      <c r="J72" s="20"/>
      <c r="K72" s="20"/>
      <c r="L72" s="20"/>
      <c r="M72" s="20"/>
      <c r="N72" s="20"/>
      <c r="O72" s="20"/>
      <c r="P72" s="128"/>
      <c r="Q72" s="20"/>
      <c r="R72" s="157"/>
      <c r="S72" s="157"/>
      <c r="T72" s="157"/>
      <c r="U72" s="113"/>
      <c r="V72" s="158"/>
      <c r="W72" s="158"/>
      <c r="X72" s="158"/>
      <c r="Y72" s="113"/>
      <c r="Z72" s="158"/>
      <c r="AA72" s="158"/>
      <c r="AB72" s="169"/>
      <c r="AC72" s="52"/>
      <c r="AD72" s="52"/>
      <c r="AE72" s="52"/>
      <c r="AF72" s="52"/>
      <c r="AG72" s="52"/>
      <c r="AH72" s="52"/>
      <c r="AI72" s="52"/>
      <c r="AJ72" s="52"/>
    </row>
    <row r="73" spans="1:36" s="13" customFormat="1" x14ac:dyDescent="0.3">
      <c r="A73" s="158"/>
      <c r="B73" s="158"/>
      <c r="C73" s="52"/>
      <c r="D73" s="158"/>
      <c r="E73" s="158"/>
      <c r="F73" s="158"/>
      <c r="G73" s="158"/>
      <c r="H73" s="20"/>
      <c r="I73" s="20"/>
      <c r="J73" s="20"/>
      <c r="K73" s="20"/>
      <c r="L73" s="20"/>
      <c r="M73" s="20"/>
      <c r="N73" s="20"/>
      <c r="O73" s="20"/>
      <c r="P73" s="128"/>
      <c r="Q73" s="20"/>
      <c r="R73" s="157"/>
      <c r="S73" s="157"/>
      <c r="T73" s="157"/>
      <c r="U73" s="113"/>
      <c r="V73" s="158"/>
      <c r="W73" s="158"/>
      <c r="X73" s="158"/>
      <c r="Y73" s="113"/>
      <c r="Z73" s="158"/>
      <c r="AA73" s="158"/>
      <c r="AB73" s="169"/>
      <c r="AC73" s="52"/>
      <c r="AD73" s="52"/>
      <c r="AE73" s="52"/>
      <c r="AF73" s="52"/>
      <c r="AG73" s="52"/>
      <c r="AH73" s="52"/>
      <c r="AI73" s="52"/>
      <c r="AJ73" s="52"/>
    </row>
    <row r="74" spans="1:36" s="13" customFormat="1" x14ac:dyDescent="0.3">
      <c r="A74" s="158"/>
      <c r="B74" s="158"/>
      <c r="C74" s="52"/>
      <c r="D74" s="158"/>
      <c r="E74" s="158"/>
      <c r="F74" s="158"/>
      <c r="G74" s="158"/>
      <c r="H74" s="20"/>
      <c r="I74" s="20"/>
      <c r="J74" s="20"/>
      <c r="K74" s="20"/>
      <c r="L74" s="20"/>
      <c r="M74" s="20"/>
      <c r="N74" s="20"/>
      <c r="O74" s="20"/>
      <c r="P74" s="128"/>
      <c r="Q74" s="20"/>
      <c r="R74" s="157"/>
      <c r="S74" s="157"/>
      <c r="T74" s="157"/>
      <c r="U74" s="113"/>
      <c r="V74" s="158"/>
      <c r="W74" s="158"/>
      <c r="X74" s="158"/>
      <c r="Y74" s="113"/>
      <c r="Z74" s="158"/>
      <c r="AA74" s="158"/>
      <c r="AB74" s="169"/>
      <c r="AC74" s="52"/>
      <c r="AD74" s="52"/>
      <c r="AE74" s="52"/>
      <c r="AF74" s="52"/>
      <c r="AG74" s="52"/>
      <c r="AH74" s="52"/>
      <c r="AI74" s="52"/>
      <c r="AJ74" s="52"/>
    </row>
    <row r="75" spans="1:36" s="13" customFormat="1" x14ac:dyDescent="0.3">
      <c r="A75" s="158"/>
      <c r="B75" s="158"/>
      <c r="C75" s="52"/>
      <c r="D75" s="158"/>
      <c r="E75" s="158"/>
      <c r="F75" s="158"/>
      <c r="G75" s="158"/>
      <c r="H75" s="20"/>
      <c r="I75" s="20"/>
      <c r="J75" s="20"/>
      <c r="K75" s="20"/>
      <c r="L75" s="20"/>
      <c r="M75" s="20"/>
      <c r="N75" s="20"/>
      <c r="O75" s="20"/>
      <c r="P75" s="128"/>
      <c r="Q75" s="20"/>
      <c r="R75" s="157"/>
      <c r="S75" s="157"/>
      <c r="T75" s="157"/>
      <c r="U75" s="113"/>
      <c r="V75" s="158"/>
      <c r="W75" s="158"/>
      <c r="X75" s="158"/>
      <c r="Y75" s="113"/>
      <c r="Z75" s="158"/>
      <c r="AA75" s="158"/>
      <c r="AB75" s="169"/>
      <c r="AC75" s="52"/>
      <c r="AD75" s="52"/>
      <c r="AE75" s="52"/>
      <c r="AF75" s="52"/>
      <c r="AG75" s="52"/>
      <c r="AH75" s="52"/>
      <c r="AI75" s="52"/>
      <c r="AJ75" s="52"/>
    </row>
    <row r="76" spans="1:36" s="13" customFormat="1" x14ac:dyDescent="0.3">
      <c r="A76" s="158"/>
      <c r="B76" s="158"/>
      <c r="C76" s="52"/>
      <c r="D76" s="158"/>
      <c r="E76" s="158"/>
      <c r="F76" s="158"/>
      <c r="G76" s="158"/>
      <c r="H76" s="20"/>
      <c r="I76" s="20"/>
      <c r="J76" s="20"/>
      <c r="K76" s="20"/>
      <c r="L76" s="20"/>
      <c r="M76" s="20"/>
      <c r="N76" s="20"/>
      <c r="O76" s="20"/>
      <c r="P76" s="128"/>
      <c r="Q76" s="20"/>
      <c r="R76" s="157"/>
      <c r="S76" s="157"/>
      <c r="T76" s="157"/>
      <c r="U76" s="113"/>
      <c r="V76" s="158"/>
      <c r="W76" s="158"/>
      <c r="X76" s="158"/>
      <c r="Y76" s="113"/>
      <c r="Z76" s="158"/>
      <c r="AA76" s="158"/>
      <c r="AB76" s="169"/>
      <c r="AC76" s="52"/>
      <c r="AD76" s="52"/>
      <c r="AE76" s="52"/>
      <c r="AF76" s="52"/>
      <c r="AG76" s="52"/>
      <c r="AH76" s="52"/>
      <c r="AI76" s="52"/>
      <c r="AJ76" s="52"/>
    </row>
    <row r="77" spans="1:36" s="13" customFormat="1" x14ac:dyDescent="0.3">
      <c r="A77" s="158"/>
      <c r="B77" s="158"/>
      <c r="C77" s="52"/>
      <c r="D77" s="158"/>
      <c r="E77" s="158"/>
      <c r="F77" s="158"/>
      <c r="G77" s="158"/>
      <c r="H77" s="20"/>
      <c r="I77" s="20"/>
      <c r="J77" s="20"/>
      <c r="K77" s="20"/>
      <c r="L77" s="20"/>
      <c r="M77" s="20"/>
      <c r="N77" s="20"/>
      <c r="O77" s="20"/>
      <c r="P77" s="128"/>
      <c r="Q77" s="20"/>
      <c r="R77" s="157"/>
      <c r="S77" s="157"/>
      <c r="T77" s="157"/>
      <c r="U77" s="113"/>
      <c r="V77" s="158"/>
      <c r="W77" s="158"/>
      <c r="X77" s="158"/>
      <c r="Y77" s="113"/>
      <c r="Z77" s="158"/>
      <c r="AA77" s="158"/>
      <c r="AB77" s="169"/>
      <c r="AC77" s="52"/>
      <c r="AD77" s="52"/>
      <c r="AE77" s="52"/>
      <c r="AF77" s="52"/>
      <c r="AG77" s="52"/>
      <c r="AH77" s="52"/>
      <c r="AI77" s="52"/>
      <c r="AJ77" s="52"/>
    </row>
    <row r="78" spans="1:36" s="13" customFormat="1" x14ac:dyDescent="0.3">
      <c r="A78" s="158"/>
      <c r="B78" s="158"/>
      <c r="C78" s="52"/>
      <c r="D78" s="158"/>
      <c r="E78" s="158"/>
      <c r="F78" s="158"/>
      <c r="G78" s="158"/>
      <c r="H78" s="20"/>
      <c r="I78" s="20"/>
      <c r="J78" s="20"/>
      <c r="K78" s="20"/>
      <c r="L78" s="20"/>
      <c r="M78" s="20"/>
      <c r="N78" s="20"/>
      <c r="O78" s="20"/>
      <c r="P78" s="128"/>
      <c r="Q78" s="20"/>
      <c r="R78" s="157"/>
      <c r="S78" s="157"/>
      <c r="T78" s="157"/>
      <c r="U78" s="113"/>
      <c r="V78" s="158"/>
      <c r="W78" s="158"/>
      <c r="X78" s="158"/>
      <c r="Y78" s="113"/>
      <c r="Z78" s="158"/>
      <c r="AA78" s="158"/>
      <c r="AB78" s="169"/>
      <c r="AC78" s="52"/>
      <c r="AD78" s="52"/>
      <c r="AE78" s="52"/>
      <c r="AF78" s="52"/>
      <c r="AG78" s="52"/>
      <c r="AH78" s="52"/>
      <c r="AI78" s="52"/>
      <c r="AJ78" s="52"/>
    </row>
    <row r="79" spans="1:36" s="13" customFormat="1" x14ac:dyDescent="0.3">
      <c r="A79" s="158"/>
      <c r="B79" s="158"/>
      <c r="C79" s="52"/>
      <c r="D79" s="158"/>
      <c r="E79" s="158"/>
      <c r="F79" s="158"/>
      <c r="G79" s="158"/>
      <c r="H79" s="20"/>
      <c r="I79" s="20"/>
      <c r="J79" s="20"/>
      <c r="K79" s="20"/>
      <c r="L79" s="20"/>
      <c r="M79" s="20"/>
      <c r="N79" s="20"/>
      <c r="O79" s="20"/>
      <c r="P79" s="128"/>
      <c r="Q79" s="20"/>
      <c r="R79" s="157"/>
      <c r="S79" s="157"/>
      <c r="T79" s="157"/>
      <c r="U79" s="113"/>
      <c r="V79" s="158"/>
      <c r="W79" s="158"/>
      <c r="X79" s="158"/>
      <c r="Y79" s="113"/>
      <c r="Z79" s="158"/>
      <c r="AA79" s="158"/>
      <c r="AB79" s="169"/>
      <c r="AC79" s="52"/>
      <c r="AD79" s="52"/>
      <c r="AE79" s="52"/>
      <c r="AF79" s="52"/>
      <c r="AG79" s="52"/>
      <c r="AH79" s="52"/>
      <c r="AI79" s="52"/>
      <c r="AJ79" s="52"/>
    </row>
    <row r="80" spans="1:36" s="13" customFormat="1" x14ac:dyDescent="0.3">
      <c r="A80" s="158"/>
      <c r="B80" s="158"/>
      <c r="C80" s="52"/>
      <c r="D80" s="158"/>
      <c r="E80" s="158"/>
      <c r="F80" s="158"/>
      <c r="G80" s="158"/>
      <c r="H80" s="20"/>
      <c r="I80" s="20"/>
      <c r="J80" s="20"/>
      <c r="K80" s="20"/>
      <c r="L80" s="20"/>
      <c r="M80" s="20"/>
      <c r="N80" s="20"/>
      <c r="O80" s="20"/>
      <c r="P80" s="128"/>
      <c r="Q80" s="20"/>
      <c r="R80" s="157"/>
      <c r="S80" s="157"/>
      <c r="T80" s="157"/>
      <c r="U80" s="113"/>
      <c r="V80" s="158"/>
      <c r="W80" s="158"/>
      <c r="X80" s="158"/>
      <c r="Y80" s="113"/>
      <c r="Z80" s="158"/>
      <c r="AA80" s="158"/>
      <c r="AB80" s="169"/>
      <c r="AC80" s="52"/>
      <c r="AD80" s="52"/>
      <c r="AE80" s="52"/>
      <c r="AF80" s="52"/>
      <c r="AG80" s="52"/>
      <c r="AH80" s="52"/>
      <c r="AI80" s="52"/>
      <c r="AJ80" s="52"/>
    </row>
    <row r="81" spans="1:36" s="13" customFormat="1" x14ac:dyDescent="0.3">
      <c r="A81" s="158"/>
      <c r="B81" s="158"/>
      <c r="C81" s="52"/>
      <c r="D81" s="158"/>
      <c r="E81" s="158"/>
      <c r="F81" s="158"/>
      <c r="G81" s="158"/>
      <c r="H81" s="20"/>
      <c r="I81" s="20"/>
      <c r="J81" s="20"/>
      <c r="K81" s="20"/>
      <c r="L81" s="20"/>
      <c r="M81" s="20"/>
      <c r="N81" s="20"/>
      <c r="O81" s="20"/>
      <c r="P81" s="128"/>
      <c r="Q81" s="20"/>
      <c r="R81" s="157"/>
      <c r="S81" s="157"/>
      <c r="T81" s="157"/>
      <c r="U81" s="113"/>
      <c r="V81" s="158"/>
      <c r="W81" s="158"/>
      <c r="X81" s="158"/>
      <c r="Y81" s="113"/>
      <c r="Z81" s="158"/>
      <c r="AA81" s="158"/>
      <c r="AB81" s="169"/>
      <c r="AC81" s="52"/>
      <c r="AD81" s="52"/>
      <c r="AE81" s="52"/>
      <c r="AF81" s="52"/>
      <c r="AG81" s="52"/>
      <c r="AH81" s="52"/>
      <c r="AI81" s="52"/>
      <c r="AJ81" s="52"/>
    </row>
    <row r="82" spans="1:36" s="13" customFormat="1" x14ac:dyDescent="0.3">
      <c r="A82" s="158"/>
      <c r="B82" s="158"/>
      <c r="C82" s="52"/>
      <c r="D82" s="158"/>
      <c r="E82" s="158"/>
      <c r="F82" s="158"/>
      <c r="G82" s="158"/>
      <c r="H82" s="20"/>
      <c r="I82" s="20"/>
      <c r="J82" s="20"/>
      <c r="K82" s="20"/>
      <c r="L82" s="20"/>
      <c r="M82" s="20"/>
      <c r="N82" s="20"/>
      <c r="O82" s="20"/>
      <c r="P82" s="128"/>
      <c r="Q82" s="20"/>
      <c r="R82" s="157"/>
      <c r="S82" s="157"/>
      <c r="T82" s="157"/>
      <c r="U82" s="113"/>
      <c r="V82" s="158"/>
      <c r="W82" s="158"/>
      <c r="X82" s="158"/>
      <c r="Y82" s="113"/>
      <c r="Z82" s="158"/>
      <c r="AA82" s="158"/>
      <c r="AB82" s="169"/>
      <c r="AC82" s="52"/>
      <c r="AD82" s="52"/>
      <c r="AE82" s="52"/>
      <c r="AF82" s="52"/>
      <c r="AG82" s="52"/>
      <c r="AH82" s="52"/>
      <c r="AI82" s="52"/>
      <c r="AJ82" s="52"/>
    </row>
    <row r="83" spans="1:36" s="13" customFormat="1" x14ac:dyDescent="0.3">
      <c r="A83" s="158"/>
      <c r="B83" s="158"/>
      <c r="C83" s="52"/>
      <c r="D83" s="158"/>
      <c r="E83" s="158"/>
      <c r="F83" s="158"/>
      <c r="G83" s="158"/>
      <c r="H83" s="20"/>
      <c r="I83" s="20"/>
      <c r="J83" s="20"/>
      <c r="K83" s="20"/>
      <c r="L83" s="20"/>
      <c r="M83" s="20"/>
      <c r="N83" s="20"/>
      <c r="O83" s="20"/>
      <c r="P83" s="128"/>
      <c r="Q83" s="20"/>
      <c r="R83" s="157"/>
      <c r="S83" s="157"/>
      <c r="T83" s="157"/>
      <c r="U83" s="113"/>
      <c r="V83" s="158"/>
      <c r="W83" s="158"/>
      <c r="X83" s="158"/>
      <c r="Y83" s="113"/>
      <c r="Z83" s="158"/>
      <c r="AA83" s="158"/>
      <c r="AB83" s="169"/>
      <c r="AC83" s="52"/>
      <c r="AD83" s="52"/>
      <c r="AE83" s="52"/>
      <c r="AF83" s="52"/>
      <c r="AG83" s="52"/>
      <c r="AH83" s="52"/>
      <c r="AI83" s="52"/>
      <c r="AJ83" s="52"/>
    </row>
    <row r="84" spans="1:36" s="13" customFormat="1" x14ac:dyDescent="0.3">
      <c r="A84" s="158"/>
      <c r="B84" s="158"/>
      <c r="C84" s="52"/>
      <c r="D84" s="158"/>
      <c r="E84" s="158"/>
      <c r="F84" s="158"/>
      <c r="G84" s="158"/>
      <c r="H84" s="20"/>
      <c r="I84" s="20"/>
      <c r="J84" s="20"/>
      <c r="K84" s="20"/>
      <c r="L84" s="20"/>
      <c r="M84" s="20"/>
      <c r="N84" s="20"/>
      <c r="O84" s="20"/>
      <c r="P84" s="128"/>
      <c r="Q84" s="20"/>
      <c r="R84" s="157"/>
      <c r="S84" s="157"/>
      <c r="T84" s="157"/>
      <c r="U84" s="113"/>
      <c r="V84" s="158"/>
      <c r="W84" s="158"/>
      <c r="X84" s="158"/>
      <c r="Y84" s="113"/>
      <c r="Z84" s="158"/>
      <c r="AA84" s="158"/>
      <c r="AB84" s="169"/>
      <c r="AC84" s="52"/>
      <c r="AD84" s="52"/>
      <c r="AE84" s="52"/>
      <c r="AF84" s="52"/>
      <c r="AG84" s="52"/>
      <c r="AH84" s="52"/>
      <c r="AI84" s="52"/>
      <c r="AJ84" s="52"/>
    </row>
    <row r="85" spans="1:36" s="13" customFormat="1" x14ac:dyDescent="0.3">
      <c r="A85" s="158"/>
      <c r="B85" s="158"/>
      <c r="C85" s="52"/>
      <c r="D85" s="158"/>
      <c r="E85" s="158"/>
      <c r="F85" s="158"/>
      <c r="G85" s="158"/>
      <c r="H85" s="20"/>
      <c r="I85" s="20"/>
      <c r="J85" s="20"/>
      <c r="K85" s="20"/>
      <c r="L85" s="20"/>
      <c r="M85" s="20"/>
      <c r="N85" s="20"/>
      <c r="O85" s="20"/>
      <c r="P85" s="128"/>
      <c r="Q85" s="20"/>
      <c r="R85" s="157"/>
      <c r="S85" s="157"/>
      <c r="T85" s="157"/>
      <c r="U85" s="113"/>
      <c r="V85" s="158"/>
      <c r="W85" s="158"/>
      <c r="X85" s="158"/>
      <c r="Y85" s="113"/>
      <c r="Z85" s="158"/>
      <c r="AA85" s="158"/>
      <c r="AB85" s="169"/>
      <c r="AC85" s="52"/>
      <c r="AD85" s="52"/>
      <c r="AE85" s="52"/>
      <c r="AF85" s="52"/>
      <c r="AG85" s="52"/>
      <c r="AH85" s="52"/>
      <c r="AI85" s="52"/>
      <c r="AJ85" s="52"/>
    </row>
    <row r="86" spans="1:36" s="13" customFormat="1" x14ac:dyDescent="0.3">
      <c r="A86" s="158"/>
      <c r="B86" s="158"/>
      <c r="C86" s="52"/>
      <c r="D86" s="158"/>
      <c r="E86" s="158"/>
      <c r="F86" s="158"/>
      <c r="G86" s="158"/>
      <c r="H86" s="20"/>
      <c r="I86" s="20"/>
      <c r="J86" s="20"/>
      <c r="K86" s="20"/>
      <c r="L86" s="20"/>
      <c r="M86" s="20"/>
      <c r="N86" s="20"/>
      <c r="O86" s="20"/>
      <c r="P86" s="128"/>
      <c r="Q86" s="20"/>
      <c r="R86" s="157"/>
      <c r="S86" s="157"/>
      <c r="T86" s="157"/>
      <c r="U86" s="113"/>
      <c r="V86" s="158"/>
      <c r="W86" s="158"/>
      <c r="X86" s="158"/>
      <c r="Y86" s="113"/>
      <c r="Z86" s="158"/>
      <c r="AA86" s="158"/>
      <c r="AB86" s="169"/>
      <c r="AC86" s="52"/>
      <c r="AD86" s="52"/>
      <c r="AE86" s="52"/>
      <c r="AF86" s="52"/>
      <c r="AG86" s="52"/>
      <c r="AH86" s="52"/>
      <c r="AI86" s="52"/>
      <c r="AJ86" s="52"/>
    </row>
    <row r="87" spans="1:36" s="13" customFormat="1" x14ac:dyDescent="0.3">
      <c r="A87" s="158"/>
      <c r="B87" s="158"/>
      <c r="C87" s="52"/>
      <c r="D87" s="158"/>
      <c r="E87" s="158"/>
      <c r="F87" s="158"/>
      <c r="G87" s="158"/>
      <c r="H87" s="20"/>
      <c r="I87" s="20"/>
      <c r="J87" s="20"/>
      <c r="K87" s="20"/>
      <c r="L87" s="20"/>
      <c r="M87" s="20"/>
      <c r="N87" s="20"/>
      <c r="O87" s="20"/>
      <c r="P87" s="128"/>
      <c r="Q87" s="20"/>
      <c r="R87" s="157"/>
      <c r="S87" s="157"/>
      <c r="T87" s="157"/>
      <c r="U87" s="113"/>
      <c r="V87" s="158"/>
      <c r="W87" s="158"/>
      <c r="X87" s="158"/>
      <c r="Y87" s="113"/>
      <c r="Z87" s="158"/>
      <c r="AA87" s="158"/>
      <c r="AB87" s="169"/>
      <c r="AC87" s="52"/>
      <c r="AD87" s="52"/>
      <c r="AE87" s="52"/>
      <c r="AF87" s="52"/>
      <c r="AG87" s="52"/>
      <c r="AH87" s="52"/>
      <c r="AI87" s="52"/>
      <c r="AJ87" s="52"/>
    </row>
    <row r="88" spans="1:36" s="13" customFormat="1" x14ac:dyDescent="0.3">
      <c r="A88" s="158"/>
      <c r="B88" s="158"/>
      <c r="C88" s="52"/>
      <c r="D88" s="158"/>
      <c r="E88" s="158"/>
      <c r="F88" s="158"/>
      <c r="G88" s="158"/>
      <c r="H88" s="20"/>
      <c r="I88" s="20"/>
      <c r="J88" s="20"/>
      <c r="K88" s="20"/>
      <c r="L88" s="20"/>
      <c r="M88" s="20"/>
      <c r="N88" s="20"/>
      <c r="O88" s="20"/>
      <c r="P88" s="128"/>
      <c r="Q88" s="20"/>
      <c r="R88" s="157"/>
      <c r="S88" s="157"/>
      <c r="T88" s="157"/>
      <c r="U88" s="113"/>
      <c r="V88" s="158"/>
      <c r="W88" s="158"/>
      <c r="X88" s="158"/>
      <c r="Y88" s="113"/>
      <c r="Z88" s="158"/>
      <c r="AA88" s="158"/>
      <c r="AB88" s="169"/>
      <c r="AC88" s="52"/>
      <c r="AD88" s="52"/>
      <c r="AE88" s="52"/>
      <c r="AF88" s="52"/>
      <c r="AG88" s="52"/>
      <c r="AH88" s="52"/>
      <c r="AI88" s="52"/>
      <c r="AJ88" s="52"/>
    </row>
    <row r="89" spans="1:36" s="13" customFormat="1" x14ac:dyDescent="0.3">
      <c r="A89" s="158"/>
      <c r="B89" s="158"/>
      <c r="C89" s="52"/>
      <c r="D89" s="158"/>
      <c r="E89" s="158"/>
      <c r="F89" s="158"/>
      <c r="G89" s="158"/>
      <c r="H89" s="20"/>
      <c r="I89" s="20"/>
      <c r="J89" s="20"/>
      <c r="K89" s="20"/>
      <c r="L89" s="20"/>
      <c r="M89" s="20"/>
      <c r="N89" s="20"/>
      <c r="O89" s="20"/>
      <c r="P89" s="128"/>
      <c r="Q89" s="20"/>
      <c r="R89" s="157"/>
      <c r="S89" s="157"/>
      <c r="T89" s="157"/>
      <c r="U89" s="113"/>
      <c r="V89" s="158"/>
      <c r="W89" s="158"/>
      <c r="X89" s="158"/>
      <c r="Y89" s="113"/>
      <c r="Z89" s="158"/>
      <c r="AA89" s="158"/>
      <c r="AB89" s="169"/>
      <c r="AC89" s="52"/>
      <c r="AD89" s="52"/>
      <c r="AE89" s="52"/>
      <c r="AF89" s="52"/>
      <c r="AG89" s="52"/>
      <c r="AH89" s="52"/>
      <c r="AI89" s="52"/>
      <c r="AJ89" s="52"/>
    </row>
    <row r="90" spans="1:36" s="13" customFormat="1" x14ac:dyDescent="0.3">
      <c r="A90" s="158"/>
      <c r="B90" s="158"/>
      <c r="C90" s="52"/>
      <c r="D90" s="158"/>
      <c r="E90" s="158"/>
      <c r="F90" s="158"/>
      <c r="G90" s="158"/>
      <c r="H90" s="20"/>
      <c r="I90" s="20"/>
      <c r="J90" s="20"/>
      <c r="K90" s="20"/>
      <c r="L90" s="20"/>
      <c r="M90" s="20"/>
      <c r="N90" s="20"/>
      <c r="O90" s="20"/>
      <c r="P90" s="128"/>
      <c r="Q90" s="20"/>
      <c r="R90" s="157"/>
      <c r="S90" s="157"/>
      <c r="T90" s="157"/>
      <c r="U90" s="113"/>
      <c r="V90" s="158"/>
      <c r="W90" s="158"/>
      <c r="X90" s="158"/>
      <c r="Y90" s="113"/>
      <c r="Z90" s="158"/>
      <c r="AA90" s="158"/>
      <c r="AB90" s="169"/>
      <c r="AC90" s="52"/>
      <c r="AD90" s="52"/>
      <c r="AE90" s="52"/>
      <c r="AF90" s="52"/>
      <c r="AG90" s="52"/>
      <c r="AH90" s="52"/>
      <c r="AI90" s="52"/>
      <c r="AJ90" s="52"/>
    </row>
    <row r="91" spans="1:36" s="13" customFormat="1" x14ac:dyDescent="0.3">
      <c r="A91" s="158"/>
      <c r="B91" s="158"/>
      <c r="C91" s="52"/>
      <c r="D91" s="158"/>
      <c r="E91" s="158"/>
      <c r="F91" s="158"/>
      <c r="G91" s="158"/>
      <c r="H91" s="20"/>
      <c r="I91" s="20"/>
      <c r="J91" s="20"/>
      <c r="K91" s="20"/>
      <c r="L91" s="20"/>
      <c r="M91" s="20"/>
      <c r="N91" s="20"/>
      <c r="O91" s="20"/>
      <c r="P91" s="128"/>
      <c r="Q91" s="20"/>
      <c r="R91" s="157"/>
      <c r="S91" s="157"/>
      <c r="T91" s="157"/>
      <c r="U91" s="113"/>
      <c r="V91" s="158"/>
      <c r="W91" s="158"/>
      <c r="X91" s="158"/>
      <c r="Y91" s="113"/>
      <c r="Z91" s="158"/>
      <c r="AA91" s="158"/>
      <c r="AB91" s="169"/>
      <c r="AC91" s="52"/>
      <c r="AD91" s="52"/>
      <c r="AE91" s="52"/>
      <c r="AF91" s="52"/>
      <c r="AG91" s="52"/>
      <c r="AH91" s="52"/>
      <c r="AI91" s="52"/>
      <c r="AJ91" s="52"/>
    </row>
    <row r="92" spans="1:36" s="13" customFormat="1" x14ac:dyDescent="0.3">
      <c r="A92" s="158"/>
      <c r="B92" s="158"/>
      <c r="C92" s="52"/>
      <c r="D92" s="158"/>
      <c r="E92" s="158"/>
      <c r="F92" s="158"/>
      <c r="G92" s="158"/>
      <c r="H92" s="20"/>
      <c r="I92" s="20"/>
      <c r="J92" s="20"/>
      <c r="K92" s="20"/>
      <c r="L92" s="20"/>
      <c r="M92" s="20"/>
      <c r="N92" s="20"/>
      <c r="O92" s="20"/>
      <c r="P92" s="128"/>
      <c r="Q92" s="20"/>
      <c r="R92" s="157"/>
      <c r="S92" s="157"/>
      <c r="T92" s="157"/>
      <c r="U92" s="113"/>
      <c r="V92" s="158"/>
      <c r="W92" s="158"/>
      <c r="X92" s="158"/>
      <c r="Y92" s="113"/>
      <c r="Z92" s="158"/>
      <c r="AA92" s="158"/>
      <c r="AB92" s="169"/>
      <c r="AC92" s="52"/>
      <c r="AD92" s="52"/>
      <c r="AE92" s="52"/>
      <c r="AF92" s="52"/>
      <c r="AG92" s="52"/>
      <c r="AH92" s="52"/>
      <c r="AI92" s="52"/>
      <c r="AJ92" s="52"/>
    </row>
    <row r="93" spans="1:36" s="13" customFormat="1" x14ac:dyDescent="0.3">
      <c r="A93" s="158"/>
      <c r="B93" s="158"/>
      <c r="C93" s="52"/>
      <c r="D93" s="158"/>
      <c r="E93" s="158"/>
      <c r="F93" s="158"/>
      <c r="G93" s="158"/>
      <c r="H93" s="20"/>
      <c r="I93" s="20"/>
      <c r="J93" s="20"/>
      <c r="K93" s="20"/>
      <c r="L93" s="20"/>
      <c r="M93" s="20"/>
      <c r="N93" s="20"/>
      <c r="O93" s="20"/>
      <c r="P93" s="128"/>
      <c r="Q93" s="20"/>
      <c r="R93" s="157"/>
      <c r="S93" s="157"/>
      <c r="T93" s="157"/>
      <c r="U93" s="113"/>
      <c r="V93" s="158"/>
      <c r="W93" s="158"/>
      <c r="X93" s="158"/>
      <c r="Y93" s="113"/>
      <c r="Z93" s="158"/>
      <c r="AA93" s="158"/>
      <c r="AB93" s="169"/>
      <c r="AC93" s="52"/>
      <c r="AD93" s="52"/>
      <c r="AE93" s="52"/>
      <c r="AF93" s="52"/>
      <c r="AG93" s="52"/>
      <c r="AH93" s="52"/>
      <c r="AI93" s="52"/>
      <c r="AJ93" s="52"/>
    </row>
    <row r="94" spans="1:36" s="13" customFormat="1" x14ac:dyDescent="0.3">
      <c r="A94" s="158"/>
      <c r="B94" s="158"/>
      <c r="C94" s="52"/>
      <c r="D94" s="158"/>
      <c r="E94" s="158"/>
      <c r="F94" s="158"/>
      <c r="G94" s="158"/>
      <c r="H94" s="20"/>
      <c r="I94" s="20"/>
      <c r="J94" s="20"/>
      <c r="K94" s="20"/>
      <c r="L94" s="20"/>
      <c r="M94" s="20"/>
      <c r="N94" s="20"/>
      <c r="O94" s="20"/>
      <c r="P94" s="128"/>
      <c r="Q94" s="20"/>
      <c r="R94" s="157"/>
      <c r="S94" s="157"/>
      <c r="T94" s="157"/>
      <c r="U94" s="113"/>
      <c r="V94" s="158"/>
      <c r="W94" s="158"/>
      <c r="X94" s="158"/>
      <c r="Y94" s="113"/>
      <c r="Z94" s="158"/>
      <c r="AA94" s="158"/>
      <c r="AB94" s="169"/>
      <c r="AC94" s="52"/>
      <c r="AD94" s="52"/>
      <c r="AE94" s="52"/>
      <c r="AF94" s="52"/>
      <c r="AG94" s="52"/>
      <c r="AH94" s="52"/>
      <c r="AI94" s="52"/>
      <c r="AJ94" s="52"/>
    </row>
    <row r="95" spans="1:36" s="13" customFormat="1" x14ac:dyDescent="0.3">
      <c r="A95" s="158"/>
      <c r="B95" s="158"/>
      <c r="C95" s="52"/>
      <c r="D95" s="158"/>
      <c r="E95" s="158"/>
      <c r="F95" s="158"/>
      <c r="G95" s="158"/>
      <c r="H95" s="20"/>
      <c r="I95" s="20"/>
      <c r="J95" s="20"/>
      <c r="K95" s="20"/>
      <c r="L95" s="20"/>
      <c r="M95" s="20"/>
      <c r="N95" s="20"/>
      <c r="O95" s="20"/>
      <c r="P95" s="128"/>
      <c r="Q95" s="20"/>
      <c r="R95" s="157"/>
      <c r="S95" s="157"/>
      <c r="T95" s="157"/>
      <c r="U95" s="113"/>
      <c r="V95" s="158"/>
      <c r="W95" s="158"/>
      <c r="X95" s="158"/>
      <c r="Y95" s="113"/>
      <c r="Z95" s="158"/>
      <c r="AA95" s="158"/>
      <c r="AB95" s="169"/>
      <c r="AC95" s="52"/>
      <c r="AD95" s="52"/>
      <c r="AE95" s="52"/>
      <c r="AF95" s="52"/>
      <c r="AG95" s="52"/>
      <c r="AH95" s="52"/>
      <c r="AI95" s="52"/>
      <c r="AJ95" s="52"/>
    </row>
    <row r="96" spans="1:36" s="13" customFormat="1" x14ac:dyDescent="0.3">
      <c r="A96" s="158"/>
      <c r="B96" s="158"/>
      <c r="C96" s="52"/>
      <c r="D96" s="158"/>
      <c r="E96" s="158"/>
      <c r="F96" s="158"/>
      <c r="G96" s="158"/>
      <c r="H96" s="20"/>
      <c r="I96" s="20"/>
      <c r="J96" s="20"/>
      <c r="K96" s="20"/>
      <c r="L96" s="20"/>
      <c r="M96" s="20"/>
      <c r="N96" s="20"/>
      <c r="O96" s="20"/>
      <c r="P96" s="128"/>
      <c r="Q96" s="20"/>
      <c r="R96" s="157"/>
      <c r="S96" s="157"/>
      <c r="T96" s="157"/>
      <c r="U96" s="113"/>
      <c r="V96" s="158"/>
      <c r="W96" s="158"/>
      <c r="X96" s="158"/>
      <c r="Y96" s="113"/>
      <c r="Z96" s="158"/>
      <c r="AA96" s="158"/>
      <c r="AB96" s="169"/>
      <c r="AC96" s="52"/>
      <c r="AD96" s="52"/>
      <c r="AE96" s="52"/>
      <c r="AF96" s="52"/>
      <c r="AG96" s="52"/>
      <c r="AH96" s="52"/>
      <c r="AI96" s="52"/>
      <c r="AJ96" s="52"/>
    </row>
    <row r="97" spans="1:36" s="13" customFormat="1" x14ac:dyDescent="0.3">
      <c r="A97" s="158"/>
      <c r="B97" s="158"/>
      <c r="C97" s="52"/>
      <c r="D97" s="158"/>
      <c r="E97" s="158"/>
      <c r="F97" s="158"/>
      <c r="G97" s="158"/>
      <c r="H97" s="20"/>
      <c r="I97" s="20"/>
      <c r="J97" s="20"/>
      <c r="K97" s="20"/>
      <c r="L97" s="20"/>
      <c r="M97" s="20"/>
      <c r="N97" s="20"/>
      <c r="O97" s="20"/>
      <c r="P97" s="128"/>
      <c r="Q97" s="20"/>
      <c r="R97" s="157"/>
      <c r="S97" s="157"/>
      <c r="T97" s="157"/>
      <c r="U97" s="113"/>
      <c r="V97" s="158"/>
      <c r="W97" s="158"/>
      <c r="X97" s="158"/>
      <c r="Y97" s="113"/>
      <c r="Z97" s="158"/>
      <c r="AA97" s="158"/>
      <c r="AB97" s="169"/>
      <c r="AC97" s="52"/>
      <c r="AD97" s="52"/>
      <c r="AE97" s="52"/>
      <c r="AF97" s="52"/>
      <c r="AG97" s="52"/>
      <c r="AH97" s="52"/>
      <c r="AI97" s="52"/>
      <c r="AJ97" s="52"/>
    </row>
    <row r="98" spans="1:36" s="13" customFormat="1" x14ac:dyDescent="0.3">
      <c r="A98" s="158"/>
      <c r="B98" s="158"/>
      <c r="C98" s="52"/>
      <c r="D98" s="158"/>
      <c r="E98" s="158"/>
      <c r="F98" s="158"/>
      <c r="G98" s="158"/>
      <c r="H98" s="20"/>
      <c r="I98" s="20"/>
      <c r="J98" s="20"/>
      <c r="K98" s="20"/>
      <c r="L98" s="20"/>
      <c r="M98" s="20"/>
      <c r="N98" s="20"/>
      <c r="O98" s="20"/>
      <c r="P98" s="128"/>
      <c r="Q98" s="20"/>
      <c r="R98" s="157"/>
      <c r="S98" s="157"/>
      <c r="T98" s="157"/>
      <c r="U98" s="113"/>
      <c r="V98" s="158"/>
      <c r="W98" s="158"/>
      <c r="X98" s="158"/>
      <c r="Y98" s="113"/>
      <c r="Z98" s="158"/>
      <c r="AA98" s="158"/>
      <c r="AB98" s="169"/>
      <c r="AC98" s="52"/>
      <c r="AD98" s="52"/>
      <c r="AE98" s="52"/>
      <c r="AF98" s="52"/>
      <c r="AG98" s="52"/>
      <c r="AH98" s="52"/>
      <c r="AI98" s="52"/>
      <c r="AJ98" s="52"/>
    </row>
    <row r="99" spans="1:36" s="13" customFormat="1" x14ac:dyDescent="0.3">
      <c r="A99" s="158"/>
      <c r="B99" s="158"/>
      <c r="C99" s="52"/>
      <c r="D99" s="158"/>
      <c r="E99" s="158"/>
      <c r="F99" s="158"/>
      <c r="G99" s="158"/>
      <c r="H99" s="20"/>
      <c r="I99" s="20"/>
      <c r="J99" s="20"/>
      <c r="K99" s="20"/>
      <c r="L99" s="20"/>
      <c r="M99" s="20"/>
      <c r="N99" s="20"/>
      <c r="O99" s="20"/>
      <c r="P99" s="128"/>
      <c r="Q99" s="20"/>
      <c r="R99" s="157"/>
      <c r="S99" s="157"/>
      <c r="T99" s="157"/>
      <c r="U99" s="113"/>
      <c r="V99" s="158"/>
      <c r="W99" s="158"/>
      <c r="X99" s="158"/>
      <c r="Y99" s="113"/>
      <c r="Z99" s="158"/>
      <c r="AA99" s="158"/>
      <c r="AB99" s="169"/>
      <c r="AC99" s="52"/>
      <c r="AD99" s="52"/>
      <c r="AE99" s="52"/>
      <c r="AF99" s="52"/>
      <c r="AG99" s="52"/>
      <c r="AH99" s="52"/>
      <c r="AI99" s="52"/>
      <c r="AJ99" s="52"/>
    </row>
    <row r="100" spans="1:36" s="13" customFormat="1" x14ac:dyDescent="0.3">
      <c r="A100" s="158"/>
      <c r="B100" s="158"/>
      <c r="C100" s="52"/>
      <c r="D100" s="158"/>
      <c r="E100" s="158"/>
      <c r="F100" s="158"/>
      <c r="G100" s="158"/>
      <c r="H100" s="20"/>
      <c r="I100" s="20"/>
      <c r="J100" s="20"/>
      <c r="K100" s="20"/>
      <c r="L100" s="20"/>
      <c r="M100" s="20"/>
      <c r="N100" s="20"/>
      <c r="O100" s="20"/>
      <c r="P100" s="128"/>
      <c r="Q100" s="20"/>
      <c r="R100" s="157"/>
      <c r="S100" s="157"/>
      <c r="T100" s="157"/>
      <c r="U100" s="113"/>
      <c r="V100" s="158"/>
      <c r="W100" s="158"/>
      <c r="X100" s="158"/>
      <c r="Y100" s="113"/>
      <c r="Z100" s="158"/>
      <c r="AA100" s="158"/>
      <c r="AB100" s="169"/>
      <c r="AC100" s="52"/>
      <c r="AD100" s="52"/>
      <c r="AE100" s="52"/>
      <c r="AF100" s="52"/>
      <c r="AG100" s="52"/>
      <c r="AH100" s="52"/>
      <c r="AI100" s="52"/>
      <c r="AJ100" s="52"/>
    </row>
    <row r="101" spans="1:36" s="13" customFormat="1" x14ac:dyDescent="0.3">
      <c r="A101" s="158"/>
      <c r="B101" s="158"/>
      <c r="C101" s="52"/>
      <c r="D101" s="158"/>
      <c r="E101" s="158"/>
      <c r="F101" s="158"/>
      <c r="G101" s="158"/>
      <c r="H101" s="20"/>
      <c r="I101" s="20"/>
      <c r="J101" s="20"/>
      <c r="K101" s="20"/>
      <c r="L101" s="20"/>
      <c r="M101" s="20"/>
      <c r="N101" s="20"/>
      <c r="O101" s="20"/>
      <c r="P101" s="128"/>
      <c r="Q101" s="20"/>
      <c r="R101" s="157"/>
      <c r="S101" s="157"/>
      <c r="T101" s="157"/>
      <c r="U101" s="113"/>
      <c r="V101" s="158"/>
      <c r="W101" s="158"/>
      <c r="X101" s="158"/>
      <c r="Y101" s="113"/>
      <c r="Z101" s="158"/>
      <c r="AA101" s="158"/>
      <c r="AB101" s="169"/>
      <c r="AC101" s="52"/>
      <c r="AD101" s="52"/>
      <c r="AE101" s="52"/>
      <c r="AF101" s="52"/>
      <c r="AG101" s="52"/>
      <c r="AH101" s="52"/>
      <c r="AI101" s="52"/>
      <c r="AJ101" s="52"/>
    </row>
    <row r="102" spans="1:36" s="13" customFormat="1" x14ac:dyDescent="0.3">
      <c r="A102" s="158"/>
      <c r="B102" s="158"/>
      <c r="C102" s="52"/>
      <c r="D102" s="158"/>
      <c r="E102" s="158"/>
      <c r="F102" s="158"/>
      <c r="G102" s="158"/>
      <c r="H102" s="20"/>
      <c r="I102" s="20"/>
      <c r="J102" s="20"/>
      <c r="K102" s="20"/>
      <c r="L102" s="20"/>
      <c r="M102" s="20"/>
      <c r="N102" s="20"/>
      <c r="O102" s="20"/>
      <c r="P102" s="128"/>
      <c r="Q102" s="20"/>
      <c r="R102" s="157"/>
      <c r="S102" s="157"/>
      <c r="T102" s="157"/>
      <c r="U102" s="113"/>
      <c r="V102" s="158"/>
      <c r="W102" s="158"/>
      <c r="X102" s="158"/>
      <c r="Y102" s="113"/>
      <c r="Z102" s="158"/>
      <c r="AA102" s="158"/>
      <c r="AB102" s="169"/>
      <c r="AC102" s="52"/>
      <c r="AD102" s="52"/>
      <c r="AE102" s="52"/>
      <c r="AF102" s="52"/>
      <c r="AG102" s="52"/>
      <c r="AH102" s="52"/>
      <c r="AI102" s="52"/>
      <c r="AJ102" s="52"/>
    </row>
    <row r="103" spans="1:36" s="13" customFormat="1" x14ac:dyDescent="0.3">
      <c r="A103" s="158"/>
      <c r="B103" s="158"/>
      <c r="C103" s="52"/>
      <c r="D103" s="158"/>
      <c r="E103" s="158"/>
      <c r="F103" s="158"/>
      <c r="G103" s="158"/>
      <c r="H103" s="20"/>
      <c r="I103" s="20"/>
      <c r="J103" s="20"/>
      <c r="K103" s="20"/>
      <c r="L103" s="20"/>
      <c r="M103" s="20"/>
      <c r="N103" s="20"/>
      <c r="O103" s="20"/>
      <c r="P103" s="128"/>
      <c r="Q103" s="20"/>
      <c r="R103" s="157"/>
      <c r="S103" s="157"/>
      <c r="T103" s="157"/>
      <c r="U103" s="113"/>
      <c r="V103" s="158"/>
      <c r="W103" s="158"/>
      <c r="X103" s="158"/>
      <c r="Y103" s="113"/>
      <c r="Z103" s="158"/>
      <c r="AA103" s="158"/>
      <c r="AB103" s="169"/>
      <c r="AC103" s="52"/>
      <c r="AD103" s="52"/>
      <c r="AE103" s="52"/>
      <c r="AF103" s="52"/>
      <c r="AG103" s="52"/>
      <c r="AH103" s="52"/>
      <c r="AI103" s="52"/>
      <c r="AJ103" s="52"/>
    </row>
    <row r="104" spans="1:36" s="13" customFormat="1" x14ac:dyDescent="0.3">
      <c r="A104" s="158"/>
      <c r="B104" s="158"/>
      <c r="C104" s="52"/>
      <c r="D104" s="158"/>
      <c r="E104" s="158"/>
      <c r="F104" s="158"/>
      <c r="G104" s="158"/>
      <c r="H104" s="20"/>
      <c r="I104" s="20"/>
      <c r="J104" s="20"/>
      <c r="K104" s="20"/>
      <c r="L104" s="20"/>
      <c r="M104" s="20"/>
      <c r="N104" s="20"/>
      <c r="O104" s="20"/>
      <c r="P104" s="128"/>
      <c r="Q104" s="20"/>
      <c r="R104" s="157"/>
      <c r="S104" s="157"/>
      <c r="T104" s="157"/>
      <c r="U104" s="113"/>
      <c r="V104" s="158"/>
      <c r="W104" s="158"/>
      <c r="X104" s="158"/>
      <c r="Y104" s="113"/>
      <c r="Z104" s="158"/>
      <c r="AA104" s="158"/>
      <c r="AB104" s="169"/>
      <c r="AC104" s="52"/>
      <c r="AD104" s="52"/>
      <c r="AE104" s="52"/>
      <c r="AF104" s="52"/>
      <c r="AG104" s="52"/>
      <c r="AH104" s="52"/>
      <c r="AI104" s="52"/>
      <c r="AJ104" s="52"/>
    </row>
    <row r="105" spans="1:36" s="13" customFormat="1" x14ac:dyDescent="0.3">
      <c r="A105" s="158"/>
      <c r="B105" s="158"/>
      <c r="C105" s="52"/>
      <c r="D105" s="158"/>
      <c r="E105" s="158"/>
      <c r="F105" s="158"/>
      <c r="G105" s="158"/>
      <c r="H105" s="20"/>
      <c r="I105" s="20"/>
      <c r="J105" s="20"/>
      <c r="K105" s="20"/>
      <c r="L105" s="20"/>
      <c r="M105" s="20"/>
      <c r="N105" s="20"/>
      <c r="O105" s="20"/>
      <c r="P105" s="128"/>
      <c r="Q105" s="20"/>
      <c r="R105" s="157"/>
      <c r="S105" s="157"/>
      <c r="T105" s="157"/>
      <c r="U105" s="113"/>
      <c r="V105" s="158"/>
      <c r="W105" s="158"/>
      <c r="X105" s="158"/>
      <c r="Y105" s="113"/>
      <c r="Z105" s="158"/>
      <c r="AA105" s="158"/>
      <c r="AB105" s="169"/>
      <c r="AC105" s="52"/>
      <c r="AD105" s="52"/>
      <c r="AE105" s="52"/>
      <c r="AF105" s="52"/>
      <c r="AG105" s="52"/>
      <c r="AH105" s="52"/>
      <c r="AI105" s="52"/>
      <c r="AJ105" s="52"/>
    </row>
    <row r="106" spans="1:36" s="13" customFormat="1" x14ac:dyDescent="0.3">
      <c r="A106" s="158"/>
      <c r="B106" s="158"/>
      <c r="C106" s="52"/>
      <c r="D106" s="158"/>
      <c r="E106" s="158"/>
      <c r="F106" s="158"/>
      <c r="G106" s="158"/>
      <c r="H106" s="20"/>
      <c r="I106" s="20"/>
      <c r="J106" s="20"/>
      <c r="K106" s="20"/>
      <c r="L106" s="20"/>
      <c r="M106" s="20"/>
      <c r="N106" s="20"/>
      <c r="O106" s="20"/>
      <c r="P106" s="128"/>
      <c r="Q106" s="20"/>
      <c r="R106" s="157"/>
      <c r="S106" s="157"/>
      <c r="T106" s="157"/>
      <c r="U106" s="113"/>
      <c r="V106" s="158"/>
      <c r="W106" s="158"/>
      <c r="X106" s="158"/>
      <c r="Y106" s="113"/>
      <c r="Z106" s="158"/>
      <c r="AA106" s="158"/>
      <c r="AB106" s="169"/>
      <c r="AC106" s="52"/>
      <c r="AD106" s="52"/>
      <c r="AE106" s="52"/>
      <c r="AF106" s="52"/>
      <c r="AG106" s="52"/>
      <c r="AH106" s="52"/>
      <c r="AI106" s="52"/>
      <c r="AJ106" s="52"/>
    </row>
    <row r="107" spans="1:36" s="13" customFormat="1" x14ac:dyDescent="0.3">
      <c r="A107" s="158"/>
      <c r="B107" s="158"/>
      <c r="C107" s="52"/>
      <c r="D107" s="158"/>
      <c r="E107" s="158"/>
      <c r="F107" s="158"/>
      <c r="G107" s="158"/>
      <c r="H107" s="20"/>
      <c r="I107" s="20"/>
      <c r="J107" s="20"/>
      <c r="K107" s="20"/>
      <c r="L107" s="20"/>
      <c r="M107" s="20"/>
      <c r="N107" s="20"/>
      <c r="O107" s="20"/>
      <c r="P107" s="128"/>
      <c r="Q107" s="20"/>
      <c r="R107" s="157"/>
      <c r="S107" s="157"/>
      <c r="T107" s="157"/>
      <c r="U107" s="113"/>
      <c r="V107" s="158"/>
      <c r="W107" s="158"/>
      <c r="X107" s="158"/>
      <c r="Y107" s="113"/>
      <c r="Z107" s="158"/>
      <c r="AA107" s="158"/>
      <c r="AB107" s="169"/>
      <c r="AC107" s="52"/>
      <c r="AD107" s="52"/>
      <c r="AE107" s="52"/>
      <c r="AF107" s="52"/>
      <c r="AG107" s="52"/>
      <c r="AH107" s="52"/>
      <c r="AI107" s="52"/>
      <c r="AJ107" s="52"/>
    </row>
    <row r="108" spans="1:36" s="13" customFormat="1" x14ac:dyDescent="0.3">
      <c r="A108" s="12"/>
      <c r="B108" s="12"/>
      <c r="D108" s="12"/>
      <c r="E108" s="12"/>
      <c r="F108" s="12"/>
      <c r="G108" s="12"/>
      <c r="H108" s="17"/>
      <c r="I108" s="17"/>
      <c r="J108" s="17"/>
      <c r="K108" s="17"/>
      <c r="L108" s="17"/>
      <c r="M108" s="20"/>
      <c r="N108" s="20"/>
      <c r="O108" s="20"/>
      <c r="P108" s="128"/>
      <c r="Q108" s="17"/>
      <c r="R108" s="15"/>
      <c r="S108" s="15"/>
      <c r="T108" s="15"/>
      <c r="U108" s="16"/>
      <c r="V108" s="12"/>
      <c r="W108" s="12"/>
      <c r="X108" s="12"/>
      <c r="Y108" s="16"/>
      <c r="Z108" s="12"/>
      <c r="AA108" s="12"/>
      <c r="AB108" s="18"/>
    </row>
    <row r="109" spans="1:36" s="13" customFormat="1" x14ac:dyDescent="0.3">
      <c r="A109" s="12"/>
      <c r="B109" s="12"/>
      <c r="D109" s="12"/>
      <c r="E109" s="12"/>
      <c r="F109" s="12"/>
      <c r="G109" s="12"/>
      <c r="H109" s="17"/>
      <c r="I109" s="17"/>
      <c r="J109" s="17"/>
      <c r="K109" s="17"/>
      <c r="L109" s="17"/>
      <c r="M109" s="20"/>
      <c r="N109" s="20"/>
      <c r="O109" s="20"/>
      <c r="P109" s="128"/>
      <c r="Q109" s="17"/>
      <c r="R109" s="15"/>
      <c r="S109" s="15"/>
      <c r="T109" s="15"/>
      <c r="U109" s="16"/>
      <c r="V109" s="12"/>
      <c r="W109" s="12"/>
      <c r="X109" s="12"/>
      <c r="Y109" s="16"/>
      <c r="Z109" s="12"/>
      <c r="AA109" s="12"/>
      <c r="AB109" s="18"/>
    </row>
  </sheetData>
  <mergeCells count="20">
    <mergeCell ref="F1:G1"/>
    <mergeCell ref="H4:H5"/>
    <mergeCell ref="I4:I5"/>
    <mergeCell ref="J4:J5"/>
    <mergeCell ref="K4:K5"/>
    <mergeCell ref="R4:R5"/>
    <mergeCell ref="S4:S5"/>
    <mergeCell ref="P4:P5"/>
    <mergeCell ref="B4:B5"/>
    <mergeCell ref="A4:A5"/>
    <mergeCell ref="G4:G5"/>
    <mergeCell ref="F4:F5"/>
    <mergeCell ref="E4:E5"/>
    <mergeCell ref="D4:D5"/>
    <mergeCell ref="C4:C5"/>
    <mergeCell ref="M4:M5"/>
    <mergeCell ref="L4:L5"/>
    <mergeCell ref="N4:N5"/>
    <mergeCell ref="O4:O5"/>
    <mergeCell ref="Q4:Q5"/>
  </mergeCells>
  <pageMargins left="0.7" right="0.7" top="0.75" bottom="0.75" header="0.3" footer="0.3"/>
  <pageSetup paperSize="8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view="pageBreakPreview" topLeftCell="C3" zoomScale="70" zoomScaleNormal="80" zoomScaleSheetLayoutView="70" workbookViewId="0">
      <selection activeCell="V8" sqref="V8"/>
    </sheetView>
  </sheetViews>
  <sheetFormatPr defaultColWidth="8.88671875" defaultRowHeight="14.4" x14ac:dyDescent="0.3"/>
  <cols>
    <col min="1" max="1" width="8.88671875" style="5"/>
    <col min="2" max="2" width="13.5546875" style="5" customWidth="1"/>
    <col min="3" max="3" width="32.33203125" style="4" customWidth="1"/>
    <col min="4" max="4" width="17.5546875" style="5" bestFit="1" customWidth="1"/>
    <col min="5" max="5" width="8.21875" style="5" customWidth="1"/>
    <col min="6" max="6" width="12.33203125" style="5" bestFit="1" customWidth="1"/>
    <col min="7" max="7" width="17.44140625" style="5" customWidth="1"/>
    <col min="8" max="8" width="20.88671875" style="6" bestFit="1" customWidth="1"/>
    <col min="9" max="9" width="21.21875" style="6" bestFit="1" customWidth="1"/>
    <col min="10" max="10" width="17.88671875" style="6" bestFit="1" customWidth="1"/>
    <col min="11" max="11" width="16.44140625" style="21" customWidth="1"/>
    <col min="12" max="12" width="17.88671875" style="21" bestFit="1" customWidth="1"/>
    <col min="13" max="13" width="16.44140625" style="21" customWidth="1"/>
    <col min="14" max="14" width="12.44140625" style="6" customWidth="1"/>
    <col min="15" max="15" width="10.44140625" style="9" customWidth="1"/>
    <col min="16" max="17" width="12.5546875" style="9" customWidth="1"/>
    <col min="18" max="18" width="18.6640625" style="7" bestFit="1" customWidth="1"/>
    <col min="19" max="19" width="16.44140625" style="5" bestFit="1" customWidth="1"/>
    <col min="20" max="21" width="14.44140625" style="5" customWidth="1"/>
    <col min="22" max="22" width="18" style="7" bestFit="1" customWidth="1"/>
    <col min="23" max="24" width="14.44140625" style="5" bestFit="1" customWidth="1"/>
    <col min="25" max="25" width="8.77734375" customWidth="1"/>
    <col min="26" max="16384" width="8.88671875" style="4"/>
  </cols>
  <sheetData>
    <row r="1" spans="1:25" s="2" customFormat="1" ht="49.8" customHeight="1" thickBot="1" x14ac:dyDescent="0.35">
      <c r="A1" s="23" t="s">
        <v>28</v>
      </c>
      <c r="B1" s="23" t="s">
        <v>0</v>
      </c>
      <c r="C1" s="23" t="s">
        <v>1</v>
      </c>
      <c r="D1" s="48" t="s">
        <v>50</v>
      </c>
      <c r="E1" s="48" t="s">
        <v>26</v>
      </c>
      <c r="F1" s="201" t="s">
        <v>9</v>
      </c>
      <c r="G1" s="202"/>
      <c r="H1" s="24" t="s">
        <v>2</v>
      </c>
      <c r="I1" s="24" t="s">
        <v>3</v>
      </c>
      <c r="J1" s="24" t="s">
        <v>19</v>
      </c>
      <c r="K1" s="24" t="s">
        <v>17</v>
      </c>
      <c r="L1" s="24" t="s">
        <v>53</v>
      </c>
      <c r="M1" s="24" t="s">
        <v>54</v>
      </c>
      <c r="N1" s="24" t="s">
        <v>48</v>
      </c>
      <c r="O1" s="25" t="s">
        <v>41</v>
      </c>
      <c r="P1" s="25" t="s">
        <v>6</v>
      </c>
      <c r="Q1" s="25" t="s">
        <v>331</v>
      </c>
      <c r="R1" s="26" t="s">
        <v>5</v>
      </c>
      <c r="S1" s="23" t="s">
        <v>56</v>
      </c>
      <c r="T1" s="23" t="s">
        <v>57</v>
      </c>
      <c r="U1" s="23" t="s">
        <v>331</v>
      </c>
      <c r="V1" s="26" t="s">
        <v>4</v>
      </c>
      <c r="W1" s="23" t="s">
        <v>55</v>
      </c>
      <c r="X1" s="23" t="s">
        <v>57</v>
      </c>
    </row>
    <row r="2" spans="1:25" ht="147" customHeight="1" thickBot="1" x14ac:dyDescent="0.35">
      <c r="A2" s="76">
        <v>1</v>
      </c>
      <c r="B2" s="70" t="s">
        <v>8</v>
      </c>
      <c r="C2" s="75" t="s">
        <v>212</v>
      </c>
      <c r="D2" s="71" t="s">
        <v>211</v>
      </c>
      <c r="E2" s="71">
        <v>5.0999999999999996</v>
      </c>
      <c r="F2" s="71" t="s">
        <v>10</v>
      </c>
      <c r="G2" s="71" t="s">
        <v>213</v>
      </c>
      <c r="H2" s="74">
        <v>1920240</v>
      </c>
      <c r="I2" s="74">
        <v>1632204</v>
      </c>
      <c r="J2" s="74">
        <v>2880336</v>
      </c>
      <c r="K2" s="73">
        <v>1376693.55</v>
      </c>
      <c r="L2" s="73">
        <v>1170189.53</v>
      </c>
      <c r="M2" s="73">
        <v>206504.02</v>
      </c>
      <c r="N2" s="74" t="s">
        <v>215</v>
      </c>
      <c r="O2" s="72" t="s">
        <v>214</v>
      </c>
      <c r="P2" s="72" t="s">
        <v>216</v>
      </c>
      <c r="Q2" s="77"/>
      <c r="R2" s="36"/>
      <c r="S2" s="83"/>
      <c r="T2" s="83"/>
      <c r="U2" s="83" t="s">
        <v>343</v>
      </c>
      <c r="V2" s="36" t="s">
        <v>39</v>
      </c>
      <c r="W2" s="84">
        <v>3</v>
      </c>
      <c r="X2" s="85">
        <v>1</v>
      </c>
      <c r="Y2" s="4"/>
    </row>
    <row r="3" spans="1:25" ht="132.6" customHeight="1" x14ac:dyDescent="0.3">
      <c r="A3" s="216">
        <v>2</v>
      </c>
      <c r="B3" s="216" t="s">
        <v>357</v>
      </c>
      <c r="C3" s="228" t="s">
        <v>529</v>
      </c>
      <c r="D3" s="216" t="s">
        <v>358</v>
      </c>
      <c r="E3" s="216">
        <v>5.0999999999999996</v>
      </c>
      <c r="F3" s="216" t="s">
        <v>10</v>
      </c>
      <c r="G3" s="216" t="s">
        <v>11</v>
      </c>
      <c r="H3" s="217">
        <v>39531173.479999997</v>
      </c>
      <c r="I3" s="217">
        <f>H3*0.85</f>
        <v>33601497.457999997</v>
      </c>
      <c r="J3" s="217">
        <f>H3*0.15</f>
        <v>5929676.0219999989</v>
      </c>
      <c r="K3" s="217"/>
      <c r="L3" s="217"/>
      <c r="M3" s="217"/>
      <c r="N3" s="217"/>
      <c r="O3" s="219"/>
      <c r="P3" s="219"/>
      <c r="Q3" s="220"/>
      <c r="R3" s="221"/>
      <c r="S3" s="229"/>
      <c r="T3" s="229"/>
      <c r="U3" s="229" t="s">
        <v>354</v>
      </c>
      <c r="V3" s="221" t="s">
        <v>353</v>
      </c>
      <c r="W3" s="229">
        <v>1</v>
      </c>
      <c r="X3" s="229">
        <v>0</v>
      </c>
      <c r="Y3" s="4"/>
    </row>
    <row r="4" spans="1:25" ht="109.2" customHeight="1" thickBot="1" x14ac:dyDescent="0.35">
      <c r="A4" s="224"/>
      <c r="B4" s="224"/>
      <c r="C4" s="230"/>
      <c r="D4" s="224"/>
      <c r="E4" s="224"/>
      <c r="F4" s="224"/>
      <c r="G4" s="224"/>
      <c r="H4" s="225"/>
      <c r="I4" s="225"/>
      <c r="J4" s="225"/>
      <c r="K4" s="225"/>
      <c r="L4" s="225"/>
      <c r="M4" s="225"/>
      <c r="N4" s="225"/>
      <c r="O4" s="227"/>
      <c r="P4" s="227"/>
      <c r="Q4" s="220"/>
      <c r="R4" s="221"/>
      <c r="S4" s="229"/>
      <c r="T4" s="229"/>
      <c r="U4" s="229" t="s">
        <v>356</v>
      </c>
      <c r="V4" s="221" t="s">
        <v>355</v>
      </c>
      <c r="W4" s="229">
        <v>1</v>
      </c>
      <c r="X4" s="229">
        <v>0</v>
      </c>
      <c r="Y4" s="4"/>
    </row>
    <row r="5" spans="1:25" ht="121.8" customHeight="1" x14ac:dyDescent="0.3">
      <c r="A5" s="216">
        <v>3</v>
      </c>
      <c r="B5" s="216" t="s">
        <v>357</v>
      </c>
      <c r="C5" s="228" t="s">
        <v>530</v>
      </c>
      <c r="D5" s="216"/>
      <c r="E5" s="216">
        <v>5.0999999999999996</v>
      </c>
      <c r="F5" s="216" t="s">
        <v>10</v>
      </c>
      <c r="G5" s="216" t="s">
        <v>11</v>
      </c>
      <c r="H5" s="217">
        <v>26920244.129999999</v>
      </c>
      <c r="I5" s="217">
        <f>H5*0.85</f>
        <v>22882207.510499999</v>
      </c>
      <c r="J5" s="217">
        <f>H5*0.15</f>
        <v>4038036.6194999996</v>
      </c>
      <c r="K5" s="217"/>
      <c r="L5" s="217"/>
      <c r="M5" s="217"/>
      <c r="N5" s="217"/>
      <c r="O5" s="219"/>
      <c r="P5" s="219"/>
      <c r="Q5" s="220"/>
      <c r="R5" s="221"/>
      <c r="S5" s="229"/>
      <c r="T5" s="229"/>
      <c r="U5" s="229" t="s">
        <v>354</v>
      </c>
      <c r="V5" s="221" t="s">
        <v>353</v>
      </c>
      <c r="W5" s="229">
        <v>1</v>
      </c>
      <c r="X5" s="229">
        <v>0</v>
      </c>
      <c r="Y5" s="4"/>
    </row>
    <row r="6" spans="1:25" ht="103.8" customHeight="1" x14ac:dyDescent="0.3">
      <c r="A6" s="231"/>
      <c r="B6" s="231"/>
      <c r="C6" s="232"/>
      <c r="D6" s="231"/>
      <c r="E6" s="231"/>
      <c r="F6" s="224"/>
      <c r="G6" s="224"/>
      <c r="H6" s="233"/>
      <c r="I6" s="233"/>
      <c r="J6" s="233"/>
      <c r="K6" s="233"/>
      <c r="L6" s="233"/>
      <c r="M6" s="233"/>
      <c r="N6" s="233"/>
      <c r="O6" s="234"/>
      <c r="P6" s="234"/>
      <c r="Q6" s="220"/>
      <c r="R6" s="235"/>
      <c r="S6" s="236"/>
      <c r="T6" s="236"/>
      <c r="U6" s="236" t="s">
        <v>356</v>
      </c>
      <c r="V6" s="235" t="s">
        <v>355</v>
      </c>
      <c r="W6" s="236">
        <v>1</v>
      </c>
      <c r="X6" s="236">
        <v>0</v>
      </c>
      <c r="Y6" s="4"/>
    </row>
    <row r="7" spans="1:25" ht="126" customHeight="1" x14ac:dyDescent="0.3">
      <c r="A7" s="237">
        <v>4</v>
      </c>
      <c r="B7" s="237" t="s">
        <v>357</v>
      </c>
      <c r="C7" s="238" t="s">
        <v>531</v>
      </c>
      <c r="D7" s="237"/>
      <c r="E7" s="237">
        <v>5.0999999999999996</v>
      </c>
      <c r="F7" s="216" t="s">
        <v>10</v>
      </c>
      <c r="G7" s="216" t="s">
        <v>11</v>
      </c>
      <c r="H7" s="239">
        <v>32162925.190000001</v>
      </c>
      <c r="I7" s="239">
        <f>H7*0.85</f>
        <v>27338486.411499999</v>
      </c>
      <c r="J7" s="239">
        <f>H7*0.15</f>
        <v>4824438.7785</v>
      </c>
      <c r="K7" s="239"/>
      <c r="L7" s="239"/>
      <c r="M7" s="239"/>
      <c r="N7" s="239"/>
      <c r="O7" s="240"/>
      <c r="P7" s="240"/>
      <c r="Q7" s="220"/>
      <c r="R7" s="221"/>
      <c r="S7" s="229"/>
      <c r="T7" s="229"/>
      <c r="U7" s="229" t="s">
        <v>354</v>
      </c>
      <c r="V7" s="221" t="s">
        <v>353</v>
      </c>
      <c r="W7" s="229">
        <v>1</v>
      </c>
      <c r="X7" s="229">
        <v>0</v>
      </c>
      <c r="Y7" s="4"/>
    </row>
    <row r="8" spans="1:25" ht="111" customHeight="1" x14ac:dyDescent="0.3">
      <c r="A8" s="237"/>
      <c r="B8" s="237"/>
      <c r="C8" s="238"/>
      <c r="D8" s="237"/>
      <c r="E8" s="237"/>
      <c r="F8" s="224"/>
      <c r="G8" s="224"/>
      <c r="H8" s="239"/>
      <c r="I8" s="239"/>
      <c r="J8" s="239"/>
      <c r="K8" s="239"/>
      <c r="L8" s="239"/>
      <c r="M8" s="239"/>
      <c r="N8" s="239"/>
      <c r="O8" s="240"/>
      <c r="P8" s="240"/>
      <c r="Q8" s="220"/>
      <c r="R8" s="221"/>
      <c r="S8" s="229"/>
      <c r="T8" s="229"/>
      <c r="U8" s="229" t="s">
        <v>356</v>
      </c>
      <c r="V8" s="221" t="s">
        <v>355</v>
      </c>
      <c r="W8" s="229">
        <v>1</v>
      </c>
      <c r="X8" s="229">
        <v>0</v>
      </c>
      <c r="Y8" s="4"/>
    </row>
    <row r="9" spans="1:25" s="13" customFormat="1" ht="13.8" x14ac:dyDescent="0.3">
      <c r="A9" s="12"/>
      <c r="B9" s="12"/>
      <c r="D9" s="12"/>
      <c r="E9" s="12"/>
      <c r="F9" s="12"/>
      <c r="G9" s="12"/>
      <c r="H9" s="14">
        <f>SUM(H2:H2)</f>
        <v>1920240</v>
      </c>
      <c r="I9" s="14">
        <f>SUM(I2:I8)</f>
        <v>85454395.379999995</v>
      </c>
      <c r="J9" s="14">
        <f>SUM(J2:J8)</f>
        <v>17672487.420000002</v>
      </c>
      <c r="K9" s="19">
        <f>SUM(K2:K2)</f>
        <v>1376693.55</v>
      </c>
      <c r="L9" s="19">
        <f>SUM(L2:L2)</f>
        <v>1170189.53</v>
      </c>
      <c r="M9" s="19">
        <f>SUM(M2:M2)</f>
        <v>206504.02</v>
      </c>
      <c r="N9" s="162"/>
      <c r="O9" s="157"/>
      <c r="P9" s="157"/>
      <c r="Q9" s="157"/>
      <c r="R9" s="113"/>
      <c r="S9" s="168"/>
      <c r="T9" s="168"/>
      <c r="U9" s="49"/>
      <c r="V9" s="16"/>
      <c r="W9" s="49"/>
      <c r="X9" s="49"/>
    </row>
    <row r="10" spans="1:25" s="13" customFormat="1" ht="13.8" x14ac:dyDescent="0.3">
      <c r="A10" s="12"/>
      <c r="B10" s="12"/>
      <c r="D10" s="12"/>
      <c r="E10" s="12"/>
      <c r="F10" s="12"/>
      <c r="G10" s="12"/>
      <c r="H10" s="14"/>
      <c r="I10" s="14"/>
      <c r="J10" s="19"/>
      <c r="K10" s="19"/>
      <c r="L10" s="19"/>
      <c r="M10" s="19"/>
      <c r="N10" s="162"/>
      <c r="O10" s="157"/>
      <c r="P10" s="157"/>
      <c r="Q10" s="157"/>
      <c r="R10" s="113"/>
      <c r="S10" s="168"/>
      <c r="T10" s="168"/>
      <c r="U10" s="49"/>
      <c r="V10" s="16"/>
      <c r="W10" s="49"/>
      <c r="X10" s="49"/>
    </row>
    <row r="11" spans="1:25" s="13" customFormat="1" ht="13.8" x14ac:dyDescent="0.3">
      <c r="A11" s="12"/>
      <c r="B11" s="12"/>
      <c r="D11" s="12"/>
      <c r="E11" s="12"/>
      <c r="F11" s="12"/>
      <c r="G11" s="12"/>
      <c r="H11" s="14"/>
      <c r="I11" s="14"/>
      <c r="J11" s="19"/>
      <c r="K11" s="19"/>
      <c r="L11" s="38"/>
      <c r="M11" s="19"/>
      <c r="N11" s="162"/>
      <c r="O11" s="157"/>
      <c r="P11" s="157"/>
      <c r="Q11" s="157"/>
      <c r="R11" s="113"/>
      <c r="S11" s="158"/>
      <c r="T11" s="158"/>
      <c r="U11" s="12"/>
      <c r="V11" s="16"/>
      <c r="W11" s="12"/>
      <c r="X11" s="12"/>
    </row>
    <row r="12" spans="1:25" s="13" customFormat="1" ht="13.8" x14ac:dyDescent="0.3">
      <c r="A12" s="12"/>
      <c r="B12" s="12"/>
      <c r="D12" s="12"/>
      <c r="E12" s="12"/>
      <c r="F12" s="12"/>
      <c r="G12" s="44" t="s">
        <v>107</v>
      </c>
      <c r="H12" s="45">
        <f>332037915</f>
        <v>332037915</v>
      </c>
      <c r="I12" s="45">
        <f>H12*0.85</f>
        <v>282232227.75</v>
      </c>
      <c r="J12" s="50"/>
      <c r="K12" s="19"/>
      <c r="L12" s="19"/>
      <c r="M12" s="19"/>
      <c r="N12" s="162"/>
      <c r="O12" s="157"/>
      <c r="P12" s="157"/>
      <c r="Q12" s="157"/>
      <c r="R12" s="113"/>
      <c r="S12" s="158"/>
      <c r="T12" s="158"/>
      <c r="U12" s="12"/>
      <c r="V12" s="16"/>
      <c r="W12" s="12"/>
      <c r="X12" s="12"/>
    </row>
    <row r="13" spans="1:25" s="13" customFormat="1" ht="13.8" x14ac:dyDescent="0.3">
      <c r="A13" s="12"/>
      <c r="B13" s="12"/>
      <c r="D13" s="12"/>
      <c r="E13" s="12"/>
      <c r="F13" s="12"/>
      <c r="G13" s="3" t="s">
        <v>108</v>
      </c>
      <c r="H13" s="42">
        <f>H9/H12</f>
        <v>5.7831949703695739E-3</v>
      </c>
      <c r="I13" s="42">
        <f t="shared" ref="I13" si="0">I9/I12</f>
        <v>0.30278043036139413</v>
      </c>
      <c r="J13" s="117"/>
      <c r="K13" s="19"/>
      <c r="L13" s="19"/>
      <c r="M13" s="19"/>
      <c r="N13" s="162"/>
      <c r="O13" s="157"/>
      <c r="P13" s="157"/>
      <c r="Q13" s="157"/>
      <c r="R13" s="113"/>
      <c r="S13" s="158"/>
      <c r="T13" s="158"/>
      <c r="U13" s="12"/>
      <c r="V13" s="16"/>
      <c r="W13" s="12"/>
      <c r="X13" s="12"/>
    </row>
    <row r="14" spans="1:25" s="13" customFormat="1" ht="27.6" x14ac:dyDescent="0.3">
      <c r="A14" s="12"/>
      <c r="B14" s="12"/>
      <c r="D14" s="12"/>
      <c r="E14" s="12"/>
      <c r="F14" s="12"/>
      <c r="G14" s="3" t="s">
        <v>109</v>
      </c>
      <c r="H14" s="42">
        <f>K9/H9</f>
        <v>0.71693827334083238</v>
      </c>
      <c r="I14" s="42">
        <f>L9/I9</f>
        <v>1.3693731314771841E-2</v>
      </c>
      <c r="J14" s="51"/>
      <c r="K14" s="19"/>
      <c r="L14" s="19"/>
      <c r="M14" s="19"/>
      <c r="N14" s="162"/>
      <c r="O14" s="157"/>
      <c r="P14" s="157"/>
      <c r="Q14" s="157"/>
      <c r="R14" s="113"/>
      <c r="S14" s="158"/>
      <c r="T14" s="158"/>
      <c r="U14" s="12"/>
      <c r="V14" s="16"/>
      <c r="W14" s="12"/>
      <c r="X14" s="12"/>
    </row>
    <row r="15" spans="1:25" s="13" customFormat="1" ht="27.6" x14ac:dyDescent="0.3">
      <c r="A15" s="12"/>
      <c r="B15" s="12"/>
      <c r="D15" s="12"/>
      <c r="E15" s="12"/>
      <c r="F15" s="12"/>
      <c r="G15" s="3" t="s">
        <v>110</v>
      </c>
      <c r="H15" s="42">
        <f>K9/H12</f>
        <v>4.1461938164501482E-3</v>
      </c>
      <c r="I15" s="42">
        <f>L9/I12</f>
        <v>4.1461938607399171E-3</v>
      </c>
      <c r="J15" s="51"/>
      <c r="K15" s="19"/>
      <c r="L15" s="19"/>
      <c r="M15" s="19"/>
      <c r="N15" s="162"/>
      <c r="O15" s="157"/>
      <c r="P15" s="157"/>
      <c r="Q15" s="157"/>
      <c r="R15" s="113"/>
      <c r="S15" s="158"/>
      <c r="T15" s="158"/>
      <c r="U15" s="12"/>
      <c r="V15" s="16"/>
      <c r="W15" s="12"/>
      <c r="X15" s="12"/>
    </row>
    <row r="16" spans="1:25" s="13" customFormat="1" ht="13.8" x14ac:dyDescent="0.3">
      <c r="A16" s="12"/>
      <c r="B16" s="12"/>
      <c r="D16" s="12"/>
      <c r="E16" s="12"/>
      <c r="F16" s="12"/>
      <c r="G16" s="44" t="s">
        <v>111</v>
      </c>
      <c r="H16" s="46">
        <f>99611375</f>
        <v>99611375</v>
      </c>
      <c r="I16" s="46">
        <f>H16*0.85</f>
        <v>84669668.75</v>
      </c>
      <c r="J16" s="50"/>
      <c r="K16" s="19"/>
      <c r="L16" s="19"/>
      <c r="M16" s="19"/>
      <c r="N16" s="162"/>
      <c r="O16" s="157"/>
      <c r="P16" s="157"/>
      <c r="Q16" s="157"/>
      <c r="R16" s="113"/>
      <c r="S16" s="158"/>
      <c r="T16" s="158"/>
      <c r="U16" s="12"/>
      <c r="V16" s="16"/>
      <c r="W16" s="12"/>
      <c r="X16" s="12"/>
    </row>
    <row r="17" spans="1:24" s="13" customFormat="1" ht="27.6" x14ac:dyDescent="0.3">
      <c r="A17" s="12"/>
      <c r="B17" s="12"/>
      <c r="D17" s="12"/>
      <c r="E17" s="12"/>
      <c r="F17" s="12"/>
      <c r="G17" s="3" t="s">
        <v>112</v>
      </c>
      <c r="H17" s="42">
        <f>K9/H16</f>
        <v>1.3820645985460999E-2</v>
      </c>
      <c r="I17" s="42">
        <f>L9/I16</f>
        <v>1.3820646133093559E-2</v>
      </c>
      <c r="J17" s="51"/>
      <c r="K17" s="19"/>
      <c r="L17" s="19"/>
      <c r="M17" s="19"/>
      <c r="N17" s="162"/>
      <c r="O17" s="157"/>
      <c r="P17" s="157"/>
      <c r="Q17" s="157"/>
      <c r="R17" s="113"/>
      <c r="S17" s="158"/>
      <c r="T17" s="158"/>
      <c r="U17" s="12"/>
      <c r="V17" s="16"/>
      <c r="W17" s="12"/>
      <c r="X17" s="12"/>
    </row>
    <row r="18" spans="1:24" s="13" customFormat="1" ht="13.8" x14ac:dyDescent="0.3">
      <c r="A18" s="12"/>
      <c r="B18" s="12"/>
      <c r="D18" s="12"/>
      <c r="E18" s="12"/>
      <c r="F18" s="158"/>
      <c r="G18" s="158"/>
      <c r="H18" s="19"/>
      <c r="I18" s="19"/>
      <c r="J18" s="19"/>
      <c r="K18" s="19"/>
      <c r="L18" s="19"/>
      <c r="M18" s="19"/>
      <c r="N18" s="162"/>
      <c r="O18" s="157"/>
      <c r="P18" s="157"/>
      <c r="Q18" s="157"/>
      <c r="R18" s="113"/>
      <c r="S18" s="158"/>
      <c r="T18" s="158"/>
      <c r="U18" s="12"/>
      <c r="V18" s="16"/>
      <c r="W18" s="12"/>
      <c r="X18" s="12"/>
    </row>
    <row r="19" spans="1:24" s="13" customFormat="1" ht="13.8" x14ac:dyDescent="0.3">
      <c r="A19" s="12"/>
      <c r="B19" s="12"/>
      <c r="D19" s="12"/>
      <c r="E19" s="12"/>
      <c r="F19" s="158"/>
      <c r="G19" s="158"/>
      <c r="H19" s="19"/>
      <c r="I19" s="19"/>
      <c r="J19" s="19"/>
      <c r="K19" s="19"/>
      <c r="L19" s="19"/>
      <c r="M19" s="19"/>
      <c r="N19" s="162"/>
      <c r="O19" s="157"/>
      <c r="P19" s="157"/>
      <c r="Q19" s="157"/>
      <c r="R19" s="113"/>
      <c r="S19" s="158"/>
      <c r="T19" s="158"/>
      <c r="U19" s="12"/>
      <c r="V19" s="16"/>
      <c r="W19" s="12"/>
      <c r="X19" s="12"/>
    </row>
    <row r="20" spans="1:24" s="13" customFormat="1" ht="13.8" x14ac:dyDescent="0.3">
      <c r="A20" s="12"/>
      <c r="B20" s="12"/>
      <c r="D20" s="12"/>
      <c r="E20" s="12"/>
      <c r="F20" s="158"/>
      <c r="G20" s="158"/>
      <c r="H20" s="19"/>
      <c r="I20" s="19"/>
      <c r="J20" s="19"/>
      <c r="K20" s="19"/>
      <c r="L20" s="19"/>
      <c r="M20" s="19"/>
      <c r="N20" s="162"/>
      <c r="O20" s="157"/>
      <c r="P20" s="157"/>
      <c r="Q20" s="157"/>
      <c r="R20" s="113"/>
      <c r="S20" s="158"/>
      <c r="T20" s="158"/>
      <c r="U20" s="12"/>
      <c r="V20" s="16"/>
      <c r="W20" s="12"/>
      <c r="X20" s="12"/>
    </row>
    <row r="21" spans="1:24" s="13" customFormat="1" ht="13.8" x14ac:dyDescent="0.3">
      <c r="A21" s="12"/>
      <c r="B21" s="12"/>
      <c r="D21" s="12"/>
      <c r="E21" s="12"/>
      <c r="F21" s="158"/>
      <c r="G21" s="158"/>
      <c r="H21" s="19"/>
      <c r="I21" s="19"/>
      <c r="J21" s="19"/>
      <c r="K21" s="19"/>
      <c r="L21" s="19"/>
      <c r="M21" s="19"/>
      <c r="N21" s="162"/>
      <c r="O21" s="157"/>
      <c r="P21" s="157"/>
      <c r="Q21" s="157"/>
      <c r="R21" s="113"/>
      <c r="S21" s="158"/>
      <c r="T21" s="158"/>
      <c r="U21" s="12"/>
      <c r="V21" s="16"/>
      <c r="W21" s="12"/>
      <c r="X21" s="12"/>
    </row>
    <row r="22" spans="1:24" s="13" customFormat="1" ht="13.8" x14ac:dyDescent="0.3">
      <c r="A22" s="12"/>
      <c r="B22" s="12"/>
      <c r="D22" s="12"/>
      <c r="E22" s="12"/>
      <c r="F22" s="154"/>
      <c r="G22" s="155"/>
      <c r="H22" s="154"/>
      <c r="I22" s="154"/>
      <c r="J22" s="154"/>
      <c r="K22" s="154"/>
      <c r="L22" s="156"/>
      <c r="M22" s="156"/>
      <c r="N22" s="162"/>
      <c r="O22" s="157"/>
      <c r="P22" s="157"/>
      <c r="Q22" s="157"/>
      <c r="R22" s="113"/>
      <c r="S22" s="158"/>
      <c r="T22" s="158"/>
      <c r="U22" s="12"/>
      <c r="V22" s="16"/>
      <c r="W22" s="12"/>
      <c r="X22" s="12"/>
    </row>
    <row r="23" spans="1:24" s="13" customFormat="1" ht="13.8" x14ac:dyDescent="0.3">
      <c r="A23" s="12"/>
      <c r="B23" s="12"/>
      <c r="D23" s="12"/>
      <c r="E23" s="12"/>
      <c r="F23" s="158"/>
      <c r="G23" s="113"/>
      <c r="H23" s="158"/>
      <c r="I23" s="115"/>
      <c r="J23" s="115"/>
      <c r="K23" s="153"/>
      <c r="L23" s="160"/>
      <c r="M23" s="161"/>
      <c r="N23" s="162"/>
      <c r="O23" s="157"/>
      <c r="P23" s="157"/>
      <c r="Q23" s="157"/>
      <c r="R23" s="113"/>
      <c r="S23" s="158"/>
      <c r="T23" s="158"/>
      <c r="U23" s="12"/>
      <c r="V23" s="16"/>
      <c r="W23" s="12"/>
      <c r="X23" s="12"/>
    </row>
    <row r="24" spans="1:24" s="13" customFormat="1" ht="13.8" x14ac:dyDescent="0.3">
      <c r="A24" s="12"/>
      <c r="B24" s="12"/>
      <c r="D24" s="12"/>
      <c r="E24" s="12"/>
      <c r="F24" s="158"/>
      <c r="G24" s="113"/>
      <c r="H24" s="162"/>
      <c r="I24" s="153"/>
      <c r="J24" s="153"/>
      <c r="K24" s="153"/>
      <c r="L24" s="160"/>
      <c r="M24" s="161"/>
      <c r="N24" s="162"/>
      <c r="O24" s="157"/>
      <c r="P24" s="157"/>
      <c r="Q24" s="157"/>
      <c r="R24" s="113"/>
      <c r="S24" s="158"/>
      <c r="T24" s="158"/>
      <c r="U24" s="12"/>
      <c r="V24" s="16"/>
      <c r="W24" s="12"/>
      <c r="X24" s="12"/>
    </row>
    <row r="25" spans="1:24" s="13" customFormat="1" ht="13.8" x14ac:dyDescent="0.3">
      <c r="A25" s="12"/>
      <c r="B25" s="12"/>
      <c r="D25" s="12"/>
      <c r="E25" s="12"/>
      <c r="F25" s="158"/>
      <c r="G25" s="113"/>
      <c r="H25" s="162"/>
      <c r="I25" s="153"/>
      <c r="J25" s="153"/>
      <c r="K25" s="153"/>
      <c r="L25" s="160"/>
      <c r="M25" s="161"/>
      <c r="N25" s="162"/>
      <c r="O25" s="157"/>
      <c r="P25" s="157"/>
      <c r="Q25" s="157"/>
      <c r="R25" s="113"/>
      <c r="S25" s="158"/>
      <c r="T25" s="158"/>
      <c r="U25" s="12"/>
      <c r="V25" s="16"/>
      <c r="W25" s="12"/>
      <c r="X25" s="12"/>
    </row>
    <row r="26" spans="1:24" s="13" customFormat="1" ht="13.8" x14ac:dyDescent="0.3">
      <c r="A26" s="12"/>
      <c r="B26" s="12"/>
      <c r="D26" s="12"/>
      <c r="E26" s="12"/>
      <c r="F26" s="162"/>
      <c r="G26" s="113"/>
      <c r="H26" s="162"/>
      <c r="I26" s="56"/>
      <c r="J26" s="56"/>
      <c r="K26" s="151"/>
      <c r="L26" s="159"/>
      <c r="M26" s="159"/>
      <c r="N26" s="162"/>
      <c r="O26" s="157"/>
      <c r="P26" s="157"/>
      <c r="Q26" s="157"/>
      <c r="R26" s="113"/>
      <c r="S26" s="158"/>
      <c r="T26" s="158"/>
      <c r="U26" s="12"/>
      <c r="V26" s="16"/>
      <c r="W26" s="12"/>
      <c r="X26" s="12"/>
    </row>
    <row r="27" spans="1:24" s="13" customFormat="1" ht="13.8" x14ac:dyDescent="0.3">
      <c r="A27" s="12"/>
      <c r="B27" s="12"/>
      <c r="D27" s="12"/>
      <c r="E27" s="12"/>
      <c r="F27" s="158"/>
      <c r="G27" s="113"/>
      <c r="H27" s="162"/>
      <c r="I27" s="153"/>
      <c r="J27" s="153"/>
      <c r="K27" s="19"/>
      <c r="L27" s="159"/>
      <c r="M27" s="159"/>
      <c r="N27" s="162"/>
      <c r="O27" s="157"/>
      <c r="P27" s="15"/>
      <c r="Q27" s="15"/>
      <c r="R27" s="16"/>
      <c r="S27" s="12"/>
      <c r="T27" s="12"/>
      <c r="U27" s="12"/>
      <c r="V27" s="16"/>
      <c r="W27" s="12"/>
      <c r="X27" s="12"/>
    </row>
    <row r="28" spans="1:24" s="13" customFormat="1" ht="13.8" x14ac:dyDescent="0.3">
      <c r="A28" s="12"/>
      <c r="B28" s="12"/>
      <c r="D28" s="12"/>
      <c r="E28" s="12"/>
      <c r="F28" s="158"/>
      <c r="G28" s="113"/>
      <c r="H28" s="162"/>
      <c r="I28" s="19"/>
      <c r="J28" s="153"/>
      <c r="K28" s="19"/>
      <c r="L28" s="159"/>
      <c r="M28" s="159"/>
      <c r="N28" s="162"/>
      <c r="O28" s="168"/>
      <c r="P28" s="15"/>
      <c r="Q28" s="15"/>
      <c r="R28" s="16"/>
      <c r="S28" s="12"/>
      <c r="T28" s="12"/>
      <c r="U28" s="12"/>
      <c r="V28" s="16"/>
      <c r="W28" s="12"/>
      <c r="X28" s="12"/>
    </row>
    <row r="29" spans="1:24" s="13" customFormat="1" ht="13.8" x14ac:dyDescent="0.3">
      <c r="A29" s="12"/>
      <c r="B29" s="12"/>
      <c r="D29" s="12"/>
      <c r="E29" s="12"/>
      <c r="F29" s="158"/>
      <c r="G29" s="113"/>
      <c r="H29" s="162"/>
      <c r="I29" s="19"/>
      <c r="J29" s="153"/>
      <c r="K29" s="19"/>
      <c r="L29" s="159"/>
      <c r="M29" s="159"/>
      <c r="N29" s="162"/>
      <c r="O29" s="157"/>
      <c r="P29" s="15"/>
      <c r="Q29" s="15"/>
      <c r="R29" s="16"/>
      <c r="S29" s="12"/>
      <c r="T29" s="12"/>
      <c r="U29" s="12"/>
      <c r="V29" s="16"/>
      <c r="W29" s="12"/>
      <c r="X29" s="12"/>
    </row>
    <row r="30" spans="1:24" s="13" customFormat="1" ht="13.8" x14ac:dyDescent="0.3">
      <c r="A30" s="12"/>
      <c r="B30" s="12"/>
      <c r="D30" s="12"/>
      <c r="E30" s="12"/>
      <c r="F30" s="158"/>
      <c r="G30" s="113"/>
      <c r="H30" s="162"/>
      <c r="I30" s="19"/>
      <c r="J30" s="153"/>
      <c r="K30" s="19"/>
      <c r="L30" s="159"/>
      <c r="M30" s="159"/>
      <c r="N30" s="162"/>
      <c r="O30" s="157"/>
      <c r="P30" s="15"/>
      <c r="Q30" s="15"/>
      <c r="R30" s="16"/>
      <c r="S30" s="12"/>
      <c r="T30" s="12"/>
      <c r="U30" s="12"/>
      <c r="V30" s="16"/>
      <c r="W30" s="12"/>
      <c r="X30" s="12"/>
    </row>
    <row r="31" spans="1:24" s="13" customFormat="1" ht="13.8" x14ac:dyDescent="0.3">
      <c r="A31" s="12"/>
      <c r="B31" s="12"/>
      <c r="D31" s="12"/>
      <c r="E31" s="12"/>
      <c r="F31" s="158"/>
      <c r="G31" s="113"/>
      <c r="H31" s="162"/>
      <c r="I31" s="19"/>
      <c r="J31" s="153"/>
      <c r="K31" s="19"/>
      <c r="L31" s="159"/>
      <c r="M31" s="159"/>
      <c r="N31" s="162"/>
      <c r="O31" s="157"/>
      <c r="P31" s="15"/>
      <c r="Q31" s="15"/>
      <c r="R31" s="16"/>
      <c r="S31" s="12"/>
      <c r="T31" s="12"/>
      <c r="U31" s="12"/>
      <c r="V31" s="16"/>
      <c r="W31" s="12"/>
      <c r="X31" s="12"/>
    </row>
    <row r="32" spans="1:24" s="13" customFormat="1" ht="13.8" x14ac:dyDescent="0.3">
      <c r="A32" s="12"/>
      <c r="B32" s="12"/>
      <c r="D32" s="12"/>
      <c r="E32" s="12"/>
      <c r="F32" s="158"/>
      <c r="G32" s="158"/>
      <c r="H32" s="19"/>
      <c r="I32" s="19"/>
      <c r="J32" s="19"/>
      <c r="K32" s="19"/>
      <c r="L32" s="19"/>
      <c r="M32" s="19"/>
      <c r="N32" s="162"/>
      <c r="O32" s="157"/>
      <c r="P32" s="15"/>
      <c r="Q32" s="15"/>
      <c r="R32" s="16"/>
      <c r="S32" s="12"/>
      <c r="T32" s="12"/>
      <c r="U32" s="12"/>
      <c r="V32" s="16"/>
      <c r="W32" s="12"/>
      <c r="X32" s="12"/>
    </row>
    <row r="33" spans="1:24" s="13" customFormat="1" ht="13.8" x14ac:dyDescent="0.3">
      <c r="A33" s="12"/>
      <c r="B33" s="12"/>
      <c r="D33" s="12"/>
      <c r="E33" s="12"/>
      <c r="F33" s="158"/>
      <c r="G33" s="158"/>
      <c r="H33" s="19"/>
      <c r="I33" s="19"/>
      <c r="J33" s="19"/>
      <c r="K33" s="19"/>
      <c r="L33" s="19"/>
      <c r="M33" s="19"/>
      <c r="N33" s="162"/>
      <c r="O33" s="157"/>
      <c r="P33" s="15"/>
      <c r="Q33" s="15"/>
      <c r="R33" s="16"/>
      <c r="S33" s="12"/>
      <c r="T33" s="12"/>
      <c r="U33" s="12"/>
      <c r="V33" s="16"/>
      <c r="W33" s="12"/>
      <c r="X33" s="12"/>
    </row>
    <row r="34" spans="1:24" s="13" customFormat="1" ht="13.8" x14ac:dyDescent="0.3">
      <c r="A34" s="12"/>
      <c r="B34" s="12"/>
      <c r="D34" s="12"/>
      <c r="E34" s="12"/>
      <c r="F34" s="158"/>
      <c r="G34" s="158"/>
      <c r="H34" s="19"/>
      <c r="I34" s="19"/>
      <c r="J34" s="19"/>
      <c r="K34" s="19"/>
      <c r="L34" s="19"/>
      <c r="M34" s="19"/>
      <c r="N34" s="162"/>
      <c r="O34" s="157"/>
      <c r="P34" s="15"/>
      <c r="Q34" s="15"/>
      <c r="R34" s="16"/>
      <c r="S34" s="12"/>
      <c r="T34" s="12"/>
      <c r="U34" s="12"/>
      <c r="V34" s="16"/>
      <c r="W34" s="12"/>
      <c r="X34" s="12"/>
    </row>
    <row r="35" spans="1:24" s="13" customFormat="1" ht="13.8" x14ac:dyDescent="0.3">
      <c r="A35" s="12"/>
      <c r="B35" s="12"/>
      <c r="D35" s="12"/>
      <c r="E35" s="12"/>
      <c r="F35" s="158"/>
      <c r="G35" s="158"/>
      <c r="H35" s="19"/>
      <c r="I35" s="19"/>
      <c r="J35" s="19"/>
      <c r="K35" s="19"/>
      <c r="L35" s="19"/>
      <c r="M35" s="19"/>
      <c r="N35" s="162"/>
      <c r="O35" s="157"/>
      <c r="P35" s="15"/>
      <c r="Q35" s="15"/>
      <c r="R35" s="16"/>
      <c r="S35" s="12"/>
      <c r="T35" s="12"/>
      <c r="U35" s="12"/>
      <c r="V35" s="16"/>
      <c r="W35" s="12"/>
      <c r="X35" s="12"/>
    </row>
    <row r="36" spans="1:24" s="13" customFormat="1" ht="13.8" x14ac:dyDescent="0.3">
      <c r="A36" s="12"/>
      <c r="B36" s="12"/>
      <c r="D36" s="12"/>
      <c r="E36" s="12"/>
      <c r="F36" s="158"/>
      <c r="G36" s="158"/>
      <c r="H36" s="19"/>
      <c r="I36" s="19"/>
      <c r="J36" s="19"/>
      <c r="K36" s="19"/>
      <c r="L36" s="19"/>
      <c r="M36" s="19"/>
      <c r="N36" s="162"/>
      <c r="O36" s="157"/>
      <c r="P36" s="15"/>
      <c r="Q36" s="15"/>
      <c r="R36" s="16"/>
      <c r="S36" s="12"/>
      <c r="T36" s="12"/>
      <c r="U36" s="12"/>
      <c r="V36" s="16"/>
      <c r="W36" s="12"/>
      <c r="X36" s="12"/>
    </row>
    <row r="37" spans="1:24" s="13" customFormat="1" ht="13.8" x14ac:dyDescent="0.3">
      <c r="A37" s="12"/>
      <c r="B37" s="12"/>
      <c r="D37" s="12"/>
      <c r="E37" s="12"/>
      <c r="F37" s="158"/>
      <c r="G37" s="158"/>
      <c r="H37" s="19"/>
      <c r="I37" s="19"/>
      <c r="J37" s="19"/>
      <c r="K37" s="19"/>
      <c r="L37" s="19"/>
      <c r="M37" s="19"/>
      <c r="N37" s="162"/>
      <c r="O37" s="157"/>
      <c r="P37" s="15"/>
      <c r="Q37" s="15"/>
      <c r="R37" s="16"/>
      <c r="S37" s="12"/>
      <c r="T37" s="12"/>
      <c r="U37" s="12"/>
      <c r="V37" s="16"/>
      <c r="W37" s="12"/>
      <c r="X37" s="12"/>
    </row>
    <row r="38" spans="1:24" s="13" customFormat="1" ht="13.8" x14ac:dyDescent="0.3">
      <c r="A38" s="12"/>
      <c r="B38" s="12"/>
      <c r="D38" s="12"/>
      <c r="E38" s="12"/>
      <c r="F38" s="158"/>
      <c r="G38" s="158"/>
      <c r="H38" s="19"/>
      <c r="I38" s="19"/>
      <c r="J38" s="19"/>
      <c r="K38" s="19"/>
      <c r="L38" s="19"/>
      <c r="M38" s="19"/>
      <c r="N38" s="162"/>
      <c r="O38" s="157"/>
      <c r="P38" s="15"/>
      <c r="Q38" s="15"/>
      <c r="R38" s="16"/>
      <c r="S38" s="12"/>
      <c r="T38" s="12"/>
      <c r="U38" s="12"/>
      <c r="V38" s="16"/>
      <c r="W38" s="12"/>
      <c r="X38" s="12"/>
    </row>
    <row r="39" spans="1:24" s="13" customFormat="1" ht="13.8" x14ac:dyDescent="0.3">
      <c r="A39" s="12"/>
      <c r="B39" s="12"/>
      <c r="D39" s="12"/>
      <c r="E39" s="12"/>
      <c r="F39" s="158"/>
      <c r="G39" s="158"/>
      <c r="H39" s="19"/>
      <c r="I39" s="19"/>
      <c r="J39" s="19"/>
      <c r="K39" s="19"/>
      <c r="L39" s="19"/>
      <c r="M39" s="19"/>
      <c r="N39" s="162"/>
      <c r="O39" s="157"/>
      <c r="P39" s="15"/>
      <c r="Q39" s="15"/>
      <c r="R39" s="16"/>
      <c r="S39" s="12"/>
      <c r="T39" s="12"/>
      <c r="U39" s="12"/>
      <c r="V39" s="16"/>
      <c r="W39" s="12"/>
      <c r="X39" s="12"/>
    </row>
    <row r="40" spans="1:24" s="13" customFormat="1" ht="13.8" x14ac:dyDescent="0.3">
      <c r="A40" s="12"/>
      <c r="B40" s="12"/>
      <c r="D40" s="12"/>
      <c r="E40" s="12"/>
      <c r="F40" s="158"/>
      <c r="G40" s="158"/>
      <c r="H40" s="19"/>
      <c r="I40" s="19"/>
      <c r="J40" s="19"/>
      <c r="K40" s="19"/>
      <c r="L40" s="19"/>
      <c r="M40" s="19"/>
      <c r="N40" s="162"/>
      <c r="O40" s="157"/>
      <c r="P40" s="15"/>
      <c r="Q40" s="15"/>
      <c r="R40" s="16"/>
      <c r="S40" s="12"/>
      <c r="T40" s="12"/>
      <c r="U40" s="12"/>
      <c r="V40" s="16"/>
      <c r="W40" s="12"/>
      <c r="X40" s="12"/>
    </row>
    <row r="41" spans="1:24" s="13" customFormat="1" ht="13.8" x14ac:dyDescent="0.3">
      <c r="A41" s="12"/>
      <c r="B41" s="12"/>
      <c r="D41" s="12"/>
      <c r="E41" s="12"/>
      <c r="F41" s="158"/>
      <c r="G41" s="158"/>
      <c r="H41" s="19"/>
      <c r="I41" s="19"/>
      <c r="J41" s="19"/>
      <c r="K41" s="19"/>
      <c r="L41" s="19"/>
      <c r="M41" s="19"/>
      <c r="N41" s="162"/>
      <c r="O41" s="157"/>
      <c r="P41" s="15"/>
      <c r="Q41" s="15"/>
      <c r="R41" s="16"/>
      <c r="S41" s="12"/>
      <c r="T41" s="12"/>
      <c r="U41" s="12"/>
      <c r="V41" s="16"/>
      <c r="W41" s="12"/>
      <c r="X41" s="12"/>
    </row>
    <row r="42" spans="1:24" s="13" customFormat="1" ht="13.8" x14ac:dyDescent="0.3">
      <c r="A42" s="12"/>
      <c r="B42" s="12"/>
      <c r="D42" s="12"/>
      <c r="E42" s="12"/>
      <c r="F42" s="158"/>
      <c r="G42" s="158"/>
      <c r="H42" s="19"/>
      <c r="I42" s="19"/>
      <c r="J42" s="19"/>
      <c r="K42" s="19"/>
      <c r="L42" s="19"/>
      <c r="M42" s="19"/>
      <c r="N42" s="162"/>
      <c r="O42" s="157"/>
      <c r="P42" s="15"/>
      <c r="Q42" s="15"/>
      <c r="R42" s="16"/>
      <c r="S42" s="12"/>
      <c r="T42" s="12"/>
      <c r="U42" s="12"/>
      <c r="V42" s="16"/>
      <c r="W42" s="12"/>
      <c r="X42" s="12"/>
    </row>
    <row r="43" spans="1:24" s="13" customFormat="1" ht="13.8" x14ac:dyDescent="0.3">
      <c r="A43" s="12"/>
      <c r="B43" s="12"/>
      <c r="D43" s="12"/>
      <c r="E43" s="12"/>
      <c r="F43" s="158"/>
      <c r="G43" s="158"/>
      <c r="H43" s="19"/>
      <c r="I43" s="19"/>
      <c r="J43" s="19"/>
      <c r="K43" s="19"/>
      <c r="L43" s="19"/>
      <c r="M43" s="19"/>
      <c r="N43" s="162"/>
      <c r="O43" s="157"/>
      <c r="P43" s="15"/>
      <c r="Q43" s="15"/>
      <c r="R43" s="16"/>
      <c r="S43" s="12"/>
      <c r="T43" s="12"/>
      <c r="U43" s="12"/>
      <c r="V43" s="16"/>
      <c r="W43" s="12"/>
      <c r="X43" s="12"/>
    </row>
    <row r="44" spans="1:24" s="13" customFormat="1" ht="13.8" x14ac:dyDescent="0.3">
      <c r="A44" s="12"/>
      <c r="B44" s="12"/>
      <c r="D44" s="12"/>
      <c r="E44" s="12"/>
      <c r="F44" s="158"/>
      <c r="G44" s="158"/>
      <c r="H44" s="19"/>
      <c r="I44" s="19"/>
      <c r="J44" s="19"/>
      <c r="K44" s="19"/>
      <c r="L44" s="19"/>
      <c r="M44" s="19"/>
      <c r="N44" s="162"/>
      <c r="O44" s="157"/>
      <c r="P44" s="15"/>
      <c r="Q44" s="15"/>
      <c r="R44" s="16"/>
      <c r="S44" s="12"/>
      <c r="T44" s="12"/>
      <c r="U44" s="12"/>
      <c r="V44" s="16"/>
      <c r="W44" s="12"/>
      <c r="X44" s="12"/>
    </row>
    <row r="45" spans="1:24" s="13" customFormat="1" ht="13.8" x14ac:dyDescent="0.3">
      <c r="A45" s="12"/>
      <c r="B45" s="12"/>
      <c r="D45" s="12"/>
      <c r="E45" s="12"/>
      <c r="F45" s="158"/>
      <c r="G45" s="158"/>
      <c r="H45" s="19"/>
      <c r="I45" s="19"/>
      <c r="J45" s="19"/>
      <c r="K45" s="19"/>
      <c r="L45" s="19"/>
      <c r="M45" s="19"/>
      <c r="N45" s="162"/>
      <c r="O45" s="157"/>
      <c r="P45" s="15"/>
      <c r="Q45" s="15"/>
      <c r="R45" s="16"/>
      <c r="S45" s="12"/>
      <c r="T45" s="12"/>
      <c r="U45" s="12"/>
      <c r="V45" s="16"/>
      <c r="W45" s="12"/>
      <c r="X45" s="12"/>
    </row>
    <row r="46" spans="1:24" s="13" customFormat="1" ht="13.8" x14ac:dyDescent="0.3">
      <c r="A46" s="12"/>
      <c r="B46" s="12"/>
      <c r="D46" s="12"/>
      <c r="E46" s="12"/>
      <c r="F46" s="158"/>
      <c r="G46" s="158"/>
      <c r="H46" s="19"/>
      <c r="I46" s="19"/>
      <c r="J46" s="19"/>
      <c r="K46" s="19"/>
      <c r="L46" s="19"/>
      <c r="M46" s="19"/>
      <c r="N46" s="162"/>
      <c r="O46" s="157"/>
      <c r="P46" s="15"/>
      <c r="Q46" s="15"/>
      <c r="R46" s="16"/>
      <c r="S46" s="12"/>
      <c r="T46" s="12"/>
      <c r="U46" s="12"/>
      <c r="V46" s="16"/>
      <c r="W46" s="12"/>
      <c r="X46" s="12"/>
    </row>
    <row r="47" spans="1:24" s="13" customFormat="1" ht="13.8" x14ac:dyDescent="0.3">
      <c r="A47" s="12"/>
      <c r="B47" s="12"/>
      <c r="D47" s="12"/>
      <c r="E47" s="12"/>
      <c r="F47" s="158"/>
      <c r="G47" s="158"/>
      <c r="H47" s="19"/>
      <c r="I47" s="19"/>
      <c r="J47" s="19"/>
      <c r="K47" s="19"/>
      <c r="L47" s="19"/>
      <c r="M47" s="19"/>
      <c r="N47" s="162"/>
      <c r="O47" s="157"/>
      <c r="P47" s="15"/>
      <c r="Q47" s="15"/>
      <c r="R47" s="16"/>
      <c r="S47" s="12"/>
      <c r="T47" s="12"/>
      <c r="U47" s="12"/>
      <c r="V47" s="16"/>
      <c r="W47" s="12"/>
      <c r="X47" s="12"/>
    </row>
    <row r="48" spans="1:24" s="13" customFormat="1" ht="13.8" x14ac:dyDescent="0.3">
      <c r="A48" s="12"/>
      <c r="B48" s="12"/>
      <c r="D48" s="12"/>
      <c r="E48" s="12"/>
      <c r="F48" s="158"/>
      <c r="G48" s="158"/>
      <c r="H48" s="19"/>
      <c r="I48" s="19"/>
      <c r="J48" s="19"/>
      <c r="K48" s="19"/>
      <c r="L48" s="19"/>
      <c r="M48" s="19"/>
      <c r="N48" s="162"/>
      <c r="O48" s="157"/>
      <c r="P48" s="15"/>
      <c r="Q48" s="15"/>
      <c r="R48" s="16"/>
      <c r="S48" s="12"/>
      <c r="T48" s="12"/>
      <c r="U48" s="12"/>
      <c r="V48" s="16"/>
      <c r="W48" s="12"/>
      <c r="X48" s="12"/>
    </row>
    <row r="49" spans="1:25" s="13" customFormat="1" ht="13.8" x14ac:dyDescent="0.3">
      <c r="A49" s="12"/>
      <c r="B49" s="12"/>
      <c r="D49" s="12"/>
      <c r="E49" s="12"/>
      <c r="F49" s="158"/>
      <c r="G49" s="158"/>
      <c r="H49" s="19"/>
      <c r="I49" s="19"/>
      <c r="J49" s="19"/>
      <c r="K49" s="19"/>
      <c r="L49" s="19"/>
      <c r="M49" s="19"/>
      <c r="N49" s="162"/>
      <c r="O49" s="157"/>
      <c r="P49" s="15"/>
      <c r="Q49" s="15"/>
      <c r="R49" s="16"/>
      <c r="S49" s="12"/>
      <c r="T49" s="12"/>
      <c r="U49" s="12"/>
      <c r="V49" s="16"/>
      <c r="W49" s="12"/>
      <c r="X49" s="12"/>
    </row>
    <row r="50" spans="1:25" s="13" customFormat="1" ht="13.8" x14ac:dyDescent="0.3">
      <c r="A50" s="12"/>
      <c r="B50" s="12"/>
      <c r="D50" s="12"/>
      <c r="E50" s="12"/>
      <c r="F50" s="158"/>
      <c r="G50" s="158"/>
      <c r="H50" s="19"/>
      <c r="I50" s="19"/>
      <c r="J50" s="19"/>
      <c r="K50" s="19"/>
      <c r="L50" s="19"/>
      <c r="M50" s="19"/>
      <c r="N50" s="162"/>
      <c r="O50" s="157"/>
      <c r="P50" s="15"/>
      <c r="Q50" s="15"/>
      <c r="R50" s="16"/>
      <c r="S50" s="12"/>
      <c r="T50" s="12"/>
      <c r="U50" s="12"/>
      <c r="V50" s="16"/>
      <c r="W50" s="12"/>
      <c r="X50" s="12"/>
    </row>
    <row r="51" spans="1:25" s="13" customFormat="1" ht="13.8" x14ac:dyDescent="0.3">
      <c r="A51" s="12"/>
      <c r="B51" s="12"/>
      <c r="D51" s="12"/>
      <c r="E51" s="12"/>
      <c r="F51" s="158"/>
      <c r="G51" s="158"/>
      <c r="H51" s="19"/>
      <c r="I51" s="19"/>
      <c r="J51" s="19"/>
      <c r="K51" s="19"/>
      <c r="L51" s="19"/>
      <c r="M51" s="19"/>
      <c r="N51" s="162"/>
      <c r="O51" s="157"/>
      <c r="P51" s="15"/>
      <c r="Q51" s="15"/>
      <c r="R51" s="16"/>
      <c r="S51" s="12"/>
      <c r="T51" s="12"/>
      <c r="U51" s="12"/>
      <c r="V51" s="16"/>
      <c r="W51" s="12"/>
      <c r="X51" s="12"/>
    </row>
    <row r="52" spans="1:25" s="13" customFormat="1" ht="13.8" x14ac:dyDescent="0.3">
      <c r="A52" s="12"/>
      <c r="B52" s="12"/>
      <c r="D52" s="12"/>
      <c r="E52" s="12"/>
      <c r="F52" s="158"/>
      <c r="G52" s="158"/>
      <c r="H52" s="19"/>
      <c r="I52" s="19"/>
      <c r="J52" s="19"/>
      <c r="K52" s="19"/>
      <c r="L52" s="19"/>
      <c r="M52" s="19"/>
      <c r="N52" s="162"/>
      <c r="O52" s="157"/>
      <c r="P52" s="15"/>
      <c r="Q52" s="15"/>
      <c r="R52" s="16"/>
      <c r="S52" s="12"/>
      <c r="T52" s="12"/>
      <c r="U52" s="12"/>
      <c r="V52" s="16"/>
      <c r="W52" s="12"/>
      <c r="X52" s="12"/>
    </row>
    <row r="53" spans="1:25" s="13" customFormat="1" ht="13.8" x14ac:dyDescent="0.3">
      <c r="A53" s="12"/>
      <c r="B53" s="12"/>
      <c r="D53" s="12"/>
      <c r="E53" s="12"/>
      <c r="F53" s="158"/>
      <c r="G53" s="158"/>
      <c r="H53" s="19"/>
      <c r="I53" s="19"/>
      <c r="J53" s="19"/>
      <c r="K53" s="19"/>
      <c r="L53" s="19"/>
      <c r="M53" s="19"/>
      <c r="N53" s="162"/>
      <c r="O53" s="157"/>
      <c r="P53" s="15"/>
      <c r="Q53" s="15"/>
      <c r="R53" s="16"/>
      <c r="S53" s="12"/>
      <c r="T53" s="12"/>
      <c r="U53" s="12"/>
      <c r="V53" s="16"/>
      <c r="W53" s="12"/>
      <c r="X53" s="12"/>
    </row>
    <row r="54" spans="1:25" s="13" customFormat="1" ht="13.8" x14ac:dyDescent="0.3">
      <c r="A54" s="12"/>
      <c r="B54" s="12"/>
      <c r="D54" s="12"/>
      <c r="E54" s="12"/>
      <c r="F54" s="158"/>
      <c r="G54" s="158"/>
      <c r="H54" s="19"/>
      <c r="I54" s="19"/>
      <c r="J54" s="19"/>
      <c r="K54" s="19"/>
      <c r="L54" s="19"/>
      <c r="M54" s="19"/>
      <c r="N54" s="162"/>
      <c r="O54" s="157"/>
      <c r="P54" s="15"/>
      <c r="Q54" s="15"/>
      <c r="R54" s="16"/>
      <c r="S54" s="12"/>
      <c r="T54" s="12"/>
      <c r="U54" s="12"/>
      <c r="V54" s="16"/>
      <c r="W54" s="12"/>
      <c r="X54" s="12"/>
    </row>
    <row r="55" spans="1:25" s="13" customFormat="1" ht="13.8" x14ac:dyDescent="0.3">
      <c r="A55" s="12"/>
      <c r="B55" s="12"/>
      <c r="D55" s="12"/>
      <c r="E55" s="12"/>
      <c r="F55" s="158"/>
      <c r="G55" s="158"/>
      <c r="H55" s="19"/>
      <c r="I55" s="19"/>
      <c r="J55" s="19"/>
      <c r="K55" s="19"/>
      <c r="L55" s="19"/>
      <c r="M55" s="19"/>
      <c r="N55" s="162"/>
      <c r="O55" s="157"/>
      <c r="P55" s="15"/>
      <c r="Q55" s="15"/>
      <c r="R55" s="16"/>
      <c r="S55" s="12"/>
      <c r="T55" s="12"/>
      <c r="U55" s="12"/>
      <c r="V55" s="16"/>
      <c r="W55" s="12"/>
      <c r="X55" s="12"/>
    </row>
    <row r="56" spans="1:25" s="13" customFormat="1" ht="13.8" x14ac:dyDescent="0.3">
      <c r="A56" s="12"/>
      <c r="B56" s="12"/>
      <c r="D56" s="12"/>
      <c r="E56" s="12"/>
      <c r="F56" s="158"/>
      <c r="G56" s="158"/>
      <c r="H56" s="19"/>
      <c r="I56" s="19"/>
      <c r="J56" s="19"/>
      <c r="K56" s="19"/>
      <c r="L56" s="19"/>
      <c r="M56" s="19"/>
      <c r="N56" s="162"/>
      <c r="O56" s="157"/>
      <c r="P56" s="15"/>
      <c r="Q56" s="15"/>
      <c r="R56" s="16"/>
      <c r="S56" s="12"/>
      <c r="T56" s="12"/>
      <c r="U56" s="12"/>
      <c r="V56" s="16"/>
      <c r="W56" s="12"/>
      <c r="X56" s="12"/>
    </row>
    <row r="57" spans="1:25" s="13" customFormat="1" ht="13.8" x14ac:dyDescent="0.3">
      <c r="A57" s="12"/>
      <c r="B57" s="12"/>
      <c r="D57" s="12"/>
      <c r="E57" s="12"/>
      <c r="F57" s="158"/>
      <c r="G57" s="158"/>
      <c r="H57" s="19"/>
      <c r="I57" s="19"/>
      <c r="J57" s="19"/>
      <c r="K57" s="19"/>
      <c r="L57" s="19"/>
      <c r="M57" s="19"/>
      <c r="N57" s="162"/>
      <c r="O57" s="157"/>
      <c r="P57" s="15"/>
      <c r="Q57" s="15"/>
      <c r="R57" s="16"/>
      <c r="S57" s="12"/>
      <c r="T57" s="12"/>
      <c r="U57" s="12"/>
      <c r="V57" s="16"/>
      <c r="W57" s="12"/>
      <c r="X57" s="12"/>
    </row>
    <row r="58" spans="1:25" s="13" customFormat="1" ht="13.8" x14ac:dyDescent="0.3">
      <c r="A58" s="12"/>
      <c r="B58" s="12"/>
      <c r="D58" s="12"/>
      <c r="E58" s="12"/>
      <c r="F58" s="158"/>
      <c r="G58" s="158"/>
      <c r="H58" s="19"/>
      <c r="I58" s="19"/>
      <c r="J58" s="19"/>
      <c r="K58" s="19"/>
      <c r="L58" s="19"/>
      <c r="M58" s="19"/>
      <c r="N58" s="162"/>
      <c r="O58" s="157"/>
      <c r="P58" s="15"/>
      <c r="Q58" s="15"/>
      <c r="R58" s="16"/>
      <c r="S58" s="12"/>
      <c r="T58" s="12"/>
      <c r="U58" s="12"/>
      <c r="V58" s="16"/>
      <c r="W58" s="12"/>
      <c r="X58" s="12"/>
    </row>
    <row r="59" spans="1:25" s="13" customFormat="1" x14ac:dyDescent="0.3">
      <c r="A59" s="12"/>
      <c r="B59" s="12"/>
      <c r="D59" s="12"/>
      <c r="E59" s="12"/>
      <c r="F59" s="158"/>
      <c r="G59" s="158"/>
      <c r="H59" s="20"/>
      <c r="I59" s="20"/>
      <c r="J59" s="20"/>
      <c r="K59" s="20"/>
      <c r="L59" s="20"/>
      <c r="M59" s="20"/>
      <c r="N59" s="20"/>
      <c r="O59" s="157"/>
      <c r="P59" s="15"/>
      <c r="Q59" s="15"/>
      <c r="R59" s="16"/>
      <c r="S59" s="12"/>
      <c r="T59" s="12"/>
      <c r="U59" s="12"/>
      <c r="V59" s="16"/>
      <c r="W59" s="12"/>
      <c r="X59" s="12"/>
      <c r="Y59" s="18"/>
    </row>
    <row r="60" spans="1:25" s="13" customFormat="1" x14ac:dyDescent="0.3">
      <c r="A60" s="12"/>
      <c r="B60" s="12"/>
      <c r="D60" s="12"/>
      <c r="E60" s="12"/>
      <c r="F60" s="158"/>
      <c r="G60" s="158"/>
      <c r="H60" s="20"/>
      <c r="I60" s="20"/>
      <c r="J60" s="20"/>
      <c r="K60" s="20"/>
      <c r="L60" s="20"/>
      <c r="M60" s="20"/>
      <c r="N60" s="20"/>
      <c r="O60" s="157"/>
      <c r="P60" s="15"/>
      <c r="Q60" s="15"/>
      <c r="R60" s="16"/>
      <c r="S60" s="12"/>
      <c r="T60" s="12"/>
      <c r="U60" s="12"/>
      <c r="V60" s="16"/>
      <c r="W60" s="12"/>
      <c r="X60" s="12"/>
      <c r="Y60" s="18"/>
    </row>
    <row r="61" spans="1:25" s="13" customFormat="1" x14ac:dyDescent="0.3">
      <c r="A61" s="12"/>
      <c r="B61" s="12"/>
      <c r="D61" s="12"/>
      <c r="E61" s="12"/>
      <c r="F61" s="158"/>
      <c r="G61" s="158"/>
      <c r="H61" s="20"/>
      <c r="I61" s="20"/>
      <c r="J61" s="20"/>
      <c r="K61" s="20"/>
      <c r="L61" s="20"/>
      <c r="M61" s="20"/>
      <c r="N61" s="20"/>
      <c r="O61" s="157"/>
      <c r="P61" s="15"/>
      <c r="Q61" s="15"/>
      <c r="R61" s="16"/>
      <c r="S61" s="12"/>
      <c r="T61" s="12"/>
      <c r="U61" s="12"/>
      <c r="V61" s="16"/>
      <c r="W61" s="12"/>
      <c r="X61" s="12"/>
      <c r="Y61" s="18"/>
    </row>
    <row r="62" spans="1:25" s="13" customFormat="1" x14ac:dyDescent="0.3">
      <c r="A62" s="12"/>
      <c r="B62" s="12"/>
      <c r="D62" s="12"/>
      <c r="E62" s="12"/>
      <c r="F62" s="158"/>
      <c r="G62" s="158"/>
      <c r="H62" s="20"/>
      <c r="I62" s="20"/>
      <c r="J62" s="20"/>
      <c r="K62" s="20"/>
      <c r="L62" s="20"/>
      <c r="M62" s="20"/>
      <c r="N62" s="20"/>
      <c r="O62" s="157"/>
      <c r="P62" s="15"/>
      <c r="Q62" s="15"/>
      <c r="R62" s="16"/>
      <c r="S62" s="12"/>
      <c r="T62" s="12"/>
      <c r="U62" s="12"/>
      <c r="V62" s="16"/>
      <c r="W62" s="12"/>
      <c r="X62" s="12"/>
      <c r="Y62" s="18"/>
    </row>
    <row r="63" spans="1:25" s="13" customFormat="1" x14ac:dyDescent="0.3">
      <c r="A63" s="12"/>
      <c r="B63" s="12"/>
      <c r="D63" s="12"/>
      <c r="E63" s="12"/>
      <c r="F63" s="158"/>
      <c r="G63" s="158"/>
      <c r="H63" s="20"/>
      <c r="I63" s="20"/>
      <c r="J63" s="20"/>
      <c r="K63" s="20"/>
      <c r="L63" s="20"/>
      <c r="M63" s="20"/>
      <c r="N63" s="20"/>
      <c r="O63" s="157"/>
      <c r="P63" s="15"/>
      <c r="Q63" s="15"/>
      <c r="R63" s="16"/>
      <c r="S63" s="12"/>
      <c r="T63" s="12"/>
      <c r="U63" s="12"/>
      <c r="V63" s="16"/>
      <c r="W63" s="12"/>
      <c r="X63" s="12"/>
      <c r="Y63" s="18"/>
    </row>
    <row r="64" spans="1:25" s="13" customFormat="1" x14ac:dyDescent="0.3">
      <c r="A64" s="12"/>
      <c r="B64" s="12"/>
      <c r="D64" s="12"/>
      <c r="E64" s="12"/>
      <c r="F64" s="158"/>
      <c r="G64" s="158"/>
      <c r="H64" s="20"/>
      <c r="I64" s="20"/>
      <c r="J64" s="20"/>
      <c r="K64" s="20"/>
      <c r="L64" s="20"/>
      <c r="M64" s="20"/>
      <c r="N64" s="20"/>
      <c r="O64" s="157"/>
      <c r="P64" s="15"/>
      <c r="Q64" s="15"/>
      <c r="R64" s="16"/>
      <c r="S64" s="12"/>
      <c r="T64" s="12"/>
      <c r="U64" s="12"/>
      <c r="V64" s="16"/>
      <c r="W64" s="12"/>
      <c r="X64" s="12"/>
      <c r="Y64" s="18"/>
    </row>
    <row r="65" spans="1:25" s="13" customFormat="1" x14ac:dyDescent="0.3">
      <c r="A65" s="12"/>
      <c r="B65" s="12"/>
      <c r="D65" s="12"/>
      <c r="E65" s="12"/>
      <c r="F65" s="158"/>
      <c r="G65" s="158"/>
      <c r="H65" s="20"/>
      <c r="I65" s="20"/>
      <c r="J65" s="20"/>
      <c r="K65" s="20"/>
      <c r="L65" s="20"/>
      <c r="M65" s="20"/>
      <c r="N65" s="20"/>
      <c r="O65" s="157"/>
      <c r="P65" s="15"/>
      <c r="Q65" s="15"/>
      <c r="R65" s="16"/>
      <c r="S65" s="12"/>
      <c r="T65" s="12"/>
      <c r="U65" s="12"/>
      <c r="V65" s="16"/>
      <c r="W65" s="12"/>
      <c r="X65" s="12"/>
      <c r="Y65" s="18"/>
    </row>
    <row r="66" spans="1:25" s="13" customFormat="1" x14ac:dyDescent="0.3">
      <c r="A66" s="12"/>
      <c r="B66" s="12"/>
      <c r="D66" s="12"/>
      <c r="E66" s="12"/>
      <c r="F66" s="158"/>
      <c r="G66" s="158"/>
      <c r="H66" s="20"/>
      <c r="I66" s="20"/>
      <c r="J66" s="20"/>
      <c r="K66" s="20"/>
      <c r="L66" s="20"/>
      <c r="M66" s="20"/>
      <c r="N66" s="20"/>
      <c r="O66" s="157"/>
      <c r="P66" s="15"/>
      <c r="Q66" s="15"/>
      <c r="R66" s="16"/>
      <c r="S66" s="12"/>
      <c r="T66" s="12"/>
      <c r="U66" s="12"/>
      <c r="V66" s="16"/>
      <c r="W66" s="12"/>
      <c r="X66" s="12"/>
      <c r="Y66" s="18"/>
    </row>
    <row r="67" spans="1:25" s="13" customFormat="1" x14ac:dyDescent="0.3">
      <c r="A67" s="12"/>
      <c r="B67" s="12"/>
      <c r="D67" s="12"/>
      <c r="E67" s="12"/>
      <c r="F67" s="158"/>
      <c r="G67" s="158"/>
      <c r="H67" s="20"/>
      <c r="I67" s="20"/>
      <c r="J67" s="20"/>
      <c r="K67" s="20"/>
      <c r="L67" s="20"/>
      <c r="M67" s="20"/>
      <c r="N67" s="20"/>
      <c r="O67" s="157"/>
      <c r="P67" s="15"/>
      <c r="Q67" s="15"/>
      <c r="R67" s="16"/>
      <c r="S67" s="12"/>
      <c r="T67" s="12"/>
      <c r="U67" s="12"/>
      <c r="V67" s="16"/>
      <c r="W67" s="12"/>
      <c r="X67" s="12"/>
      <c r="Y67" s="18"/>
    </row>
    <row r="68" spans="1:25" s="13" customFormat="1" x14ac:dyDescent="0.3">
      <c r="A68" s="12"/>
      <c r="B68" s="12"/>
      <c r="D68" s="12"/>
      <c r="E68" s="12"/>
      <c r="F68" s="158"/>
      <c r="G68" s="158"/>
      <c r="H68" s="20"/>
      <c r="I68" s="20"/>
      <c r="J68" s="20"/>
      <c r="K68" s="20"/>
      <c r="L68" s="20"/>
      <c r="M68" s="20"/>
      <c r="N68" s="20"/>
      <c r="O68" s="157"/>
      <c r="P68" s="15"/>
      <c r="Q68" s="15"/>
      <c r="R68" s="16"/>
      <c r="S68" s="12"/>
      <c r="T68" s="12"/>
      <c r="U68" s="12"/>
      <c r="V68" s="16"/>
      <c r="W68" s="12"/>
      <c r="X68" s="12"/>
      <c r="Y68" s="18"/>
    </row>
    <row r="69" spans="1:25" s="13" customFormat="1" x14ac:dyDescent="0.3">
      <c r="A69" s="12"/>
      <c r="B69" s="12"/>
      <c r="D69" s="12"/>
      <c r="E69" s="12"/>
      <c r="F69" s="158"/>
      <c r="G69" s="158"/>
      <c r="H69" s="20"/>
      <c r="I69" s="20"/>
      <c r="J69" s="20"/>
      <c r="K69" s="20"/>
      <c r="L69" s="20"/>
      <c r="M69" s="20"/>
      <c r="N69" s="20"/>
      <c r="O69" s="157"/>
      <c r="P69" s="15"/>
      <c r="Q69" s="15"/>
      <c r="R69" s="16"/>
      <c r="S69" s="12"/>
      <c r="T69" s="12"/>
      <c r="U69" s="12"/>
      <c r="V69" s="16"/>
      <c r="W69" s="12"/>
      <c r="X69" s="12"/>
      <c r="Y69" s="18"/>
    </row>
    <row r="70" spans="1:25" s="13" customFormat="1" x14ac:dyDescent="0.3">
      <c r="A70" s="12"/>
      <c r="B70" s="12"/>
      <c r="D70" s="12"/>
      <c r="E70" s="12"/>
      <c r="F70" s="158"/>
      <c r="G70" s="158"/>
      <c r="H70" s="20"/>
      <c r="I70" s="20"/>
      <c r="J70" s="20"/>
      <c r="K70" s="20"/>
      <c r="L70" s="20"/>
      <c r="M70" s="20"/>
      <c r="N70" s="20"/>
      <c r="O70" s="157"/>
      <c r="P70" s="15"/>
      <c r="Q70" s="15"/>
      <c r="R70" s="16"/>
      <c r="S70" s="12"/>
      <c r="T70" s="12"/>
      <c r="U70" s="12"/>
      <c r="V70" s="16"/>
      <c r="W70" s="12"/>
      <c r="X70" s="12"/>
      <c r="Y70" s="18"/>
    </row>
    <row r="71" spans="1:25" s="13" customFormat="1" x14ac:dyDescent="0.3">
      <c r="A71" s="12"/>
      <c r="B71" s="12"/>
      <c r="D71" s="12"/>
      <c r="E71" s="12"/>
      <c r="F71" s="158"/>
      <c r="G71" s="158"/>
      <c r="H71" s="20"/>
      <c r="I71" s="20"/>
      <c r="J71" s="20"/>
      <c r="K71" s="20"/>
      <c r="L71" s="20"/>
      <c r="M71" s="20"/>
      <c r="N71" s="20"/>
      <c r="O71" s="157"/>
      <c r="P71" s="15"/>
      <c r="Q71" s="15"/>
      <c r="R71" s="16"/>
      <c r="S71" s="12"/>
      <c r="T71" s="12"/>
      <c r="U71" s="12"/>
      <c r="V71" s="16"/>
      <c r="W71" s="12"/>
      <c r="X71" s="12"/>
      <c r="Y71" s="18"/>
    </row>
    <row r="72" spans="1:25" s="13" customFormat="1" x14ac:dyDescent="0.3">
      <c r="A72" s="12"/>
      <c r="B72" s="12"/>
      <c r="D72" s="12"/>
      <c r="E72" s="12"/>
      <c r="F72" s="158"/>
      <c r="G72" s="158"/>
      <c r="H72" s="20"/>
      <c r="I72" s="20"/>
      <c r="J72" s="20"/>
      <c r="K72" s="20"/>
      <c r="L72" s="20"/>
      <c r="M72" s="20"/>
      <c r="N72" s="20"/>
      <c r="O72" s="157"/>
      <c r="P72" s="15"/>
      <c r="Q72" s="15"/>
      <c r="R72" s="16"/>
      <c r="S72" s="12"/>
      <c r="T72" s="12"/>
      <c r="U72" s="12"/>
      <c r="V72" s="16"/>
      <c r="W72" s="12"/>
      <c r="X72" s="12"/>
      <c r="Y72" s="18"/>
    </row>
    <row r="73" spans="1:25" s="13" customFormat="1" x14ac:dyDescent="0.3">
      <c r="A73" s="12"/>
      <c r="B73" s="12"/>
      <c r="D73" s="12"/>
      <c r="E73" s="12"/>
      <c r="F73" s="158"/>
      <c r="G73" s="158"/>
      <c r="H73" s="20"/>
      <c r="I73" s="20"/>
      <c r="J73" s="20"/>
      <c r="K73" s="20"/>
      <c r="L73" s="20"/>
      <c r="M73" s="20"/>
      <c r="N73" s="20"/>
      <c r="O73" s="157"/>
      <c r="P73" s="15"/>
      <c r="Q73" s="15"/>
      <c r="R73" s="16"/>
      <c r="S73" s="12"/>
      <c r="T73" s="12"/>
      <c r="U73" s="12"/>
      <c r="V73" s="16"/>
      <c r="W73" s="12"/>
      <c r="X73" s="12"/>
      <c r="Y73" s="18"/>
    </row>
    <row r="74" spans="1:25" s="13" customFormat="1" x14ac:dyDescent="0.3">
      <c r="A74" s="12"/>
      <c r="B74" s="12"/>
      <c r="D74" s="12"/>
      <c r="E74" s="12"/>
      <c r="F74" s="158"/>
      <c r="G74" s="158"/>
      <c r="H74" s="20"/>
      <c r="I74" s="20"/>
      <c r="J74" s="20"/>
      <c r="K74" s="20"/>
      <c r="L74" s="20"/>
      <c r="M74" s="20"/>
      <c r="N74" s="20"/>
      <c r="O74" s="157"/>
      <c r="P74" s="15"/>
      <c r="Q74" s="15"/>
      <c r="R74" s="16"/>
      <c r="S74" s="12"/>
      <c r="T74" s="12"/>
      <c r="U74" s="12"/>
      <c r="V74" s="16"/>
      <c r="W74" s="12"/>
      <c r="X74" s="12"/>
      <c r="Y74" s="18"/>
    </row>
    <row r="75" spans="1:25" s="13" customFormat="1" x14ac:dyDescent="0.3">
      <c r="A75" s="12"/>
      <c r="B75" s="12"/>
      <c r="D75" s="12"/>
      <c r="E75" s="12"/>
      <c r="F75" s="158"/>
      <c r="G75" s="158"/>
      <c r="H75" s="20"/>
      <c r="I75" s="20"/>
      <c r="J75" s="20"/>
      <c r="K75" s="20"/>
      <c r="L75" s="20"/>
      <c r="M75" s="20"/>
      <c r="N75" s="20"/>
      <c r="O75" s="157"/>
      <c r="P75" s="15"/>
      <c r="Q75" s="15"/>
      <c r="R75" s="16"/>
      <c r="S75" s="12"/>
      <c r="T75" s="12"/>
      <c r="U75" s="12"/>
      <c r="V75" s="16"/>
      <c r="W75" s="12"/>
      <c r="X75" s="12"/>
      <c r="Y75" s="18"/>
    </row>
    <row r="76" spans="1:25" s="13" customFormat="1" x14ac:dyDescent="0.3">
      <c r="A76" s="12"/>
      <c r="B76" s="12"/>
      <c r="D76" s="12"/>
      <c r="E76" s="12"/>
      <c r="F76" s="158"/>
      <c r="G76" s="158"/>
      <c r="H76" s="20"/>
      <c r="I76" s="20"/>
      <c r="J76" s="20"/>
      <c r="K76" s="20"/>
      <c r="L76" s="20"/>
      <c r="M76" s="20"/>
      <c r="N76" s="20"/>
      <c r="O76" s="157"/>
      <c r="P76" s="15"/>
      <c r="Q76" s="15"/>
      <c r="R76" s="16"/>
      <c r="S76" s="12"/>
      <c r="T76" s="12"/>
      <c r="U76" s="12"/>
      <c r="V76" s="16"/>
      <c r="W76" s="12"/>
      <c r="X76" s="12"/>
      <c r="Y76" s="18"/>
    </row>
    <row r="77" spans="1:25" s="13" customFormat="1" x14ac:dyDescent="0.3">
      <c r="A77" s="12"/>
      <c r="B77" s="12"/>
      <c r="D77" s="12"/>
      <c r="E77" s="12"/>
      <c r="F77" s="158"/>
      <c r="G77" s="158"/>
      <c r="H77" s="20"/>
      <c r="I77" s="20"/>
      <c r="J77" s="20"/>
      <c r="K77" s="20"/>
      <c r="L77" s="20"/>
      <c r="M77" s="20"/>
      <c r="N77" s="20"/>
      <c r="O77" s="157"/>
      <c r="P77" s="15"/>
      <c r="Q77" s="15"/>
      <c r="R77" s="16"/>
      <c r="S77" s="12"/>
      <c r="T77" s="12"/>
      <c r="U77" s="12"/>
      <c r="V77" s="16"/>
      <c r="W77" s="12"/>
      <c r="X77" s="12"/>
      <c r="Y77" s="18"/>
    </row>
    <row r="78" spans="1:25" s="13" customFormat="1" x14ac:dyDescent="0.3">
      <c r="A78" s="12"/>
      <c r="B78" s="12"/>
      <c r="D78" s="12"/>
      <c r="E78" s="12"/>
      <c r="F78" s="158"/>
      <c r="G78" s="158"/>
      <c r="H78" s="20"/>
      <c r="I78" s="20"/>
      <c r="J78" s="20"/>
      <c r="K78" s="20"/>
      <c r="L78" s="20"/>
      <c r="M78" s="20"/>
      <c r="N78" s="20"/>
      <c r="O78" s="157"/>
      <c r="P78" s="15"/>
      <c r="Q78" s="15"/>
      <c r="R78" s="16"/>
      <c r="S78" s="12"/>
      <c r="T78" s="12"/>
      <c r="U78" s="12"/>
      <c r="V78" s="16"/>
      <c r="W78" s="12"/>
      <c r="X78" s="12"/>
      <c r="Y78" s="18"/>
    </row>
    <row r="79" spans="1:25" s="13" customFormat="1" x14ac:dyDescent="0.3">
      <c r="A79" s="12"/>
      <c r="B79" s="12"/>
      <c r="D79" s="12"/>
      <c r="E79" s="12"/>
      <c r="F79" s="158"/>
      <c r="G79" s="158"/>
      <c r="H79" s="20"/>
      <c r="I79" s="20"/>
      <c r="J79" s="20"/>
      <c r="K79" s="20"/>
      <c r="L79" s="20"/>
      <c r="M79" s="20"/>
      <c r="N79" s="20"/>
      <c r="O79" s="157"/>
      <c r="P79" s="15"/>
      <c r="Q79" s="15"/>
      <c r="R79" s="16"/>
      <c r="S79" s="12"/>
      <c r="T79" s="12"/>
      <c r="U79" s="12"/>
      <c r="V79" s="16"/>
      <c r="W79" s="12"/>
      <c r="X79" s="12"/>
      <c r="Y79" s="18"/>
    </row>
    <row r="80" spans="1:25" s="13" customFormat="1" x14ac:dyDescent="0.3">
      <c r="A80" s="12"/>
      <c r="B80" s="12"/>
      <c r="D80" s="12"/>
      <c r="E80" s="12"/>
      <c r="F80" s="158"/>
      <c r="G80" s="158"/>
      <c r="H80" s="20"/>
      <c r="I80" s="20"/>
      <c r="J80" s="20"/>
      <c r="K80" s="20"/>
      <c r="L80" s="20"/>
      <c r="M80" s="20"/>
      <c r="N80" s="20"/>
      <c r="O80" s="157"/>
      <c r="P80" s="15"/>
      <c r="Q80" s="15"/>
      <c r="R80" s="16"/>
      <c r="S80" s="12"/>
      <c r="T80" s="12"/>
      <c r="U80" s="12"/>
      <c r="V80" s="16"/>
      <c r="W80" s="12"/>
      <c r="X80" s="12"/>
      <c r="Y80" s="18"/>
    </row>
    <row r="81" spans="1:25" s="13" customFormat="1" x14ac:dyDescent="0.3">
      <c r="A81" s="12"/>
      <c r="B81" s="12"/>
      <c r="D81" s="12"/>
      <c r="E81" s="12"/>
      <c r="F81" s="158"/>
      <c r="G81" s="158"/>
      <c r="H81" s="20"/>
      <c r="I81" s="20"/>
      <c r="J81" s="20"/>
      <c r="K81" s="20"/>
      <c r="L81" s="20"/>
      <c r="M81" s="20"/>
      <c r="N81" s="20"/>
      <c r="O81" s="157"/>
      <c r="P81" s="15"/>
      <c r="Q81" s="15"/>
      <c r="R81" s="16"/>
      <c r="S81" s="12"/>
      <c r="T81" s="12"/>
      <c r="U81" s="12"/>
      <c r="V81" s="16"/>
      <c r="W81" s="12"/>
      <c r="X81" s="12"/>
      <c r="Y81" s="18"/>
    </row>
    <row r="82" spans="1:25" s="13" customFormat="1" x14ac:dyDescent="0.3">
      <c r="A82" s="12"/>
      <c r="B82" s="12"/>
      <c r="D82" s="12"/>
      <c r="E82" s="12"/>
      <c r="F82" s="158"/>
      <c r="G82" s="158"/>
      <c r="H82" s="20"/>
      <c r="I82" s="20"/>
      <c r="J82" s="20"/>
      <c r="K82" s="20"/>
      <c r="L82" s="20"/>
      <c r="M82" s="20"/>
      <c r="N82" s="20"/>
      <c r="O82" s="157"/>
      <c r="P82" s="15"/>
      <c r="Q82" s="15"/>
      <c r="R82" s="16"/>
      <c r="S82" s="12"/>
      <c r="T82" s="12"/>
      <c r="U82" s="12"/>
      <c r="V82" s="16"/>
      <c r="W82" s="12"/>
      <c r="X82" s="12"/>
      <c r="Y82" s="18"/>
    </row>
    <row r="83" spans="1:25" s="13" customFormat="1" x14ac:dyDescent="0.3">
      <c r="A83" s="12"/>
      <c r="B83" s="12"/>
      <c r="D83" s="12"/>
      <c r="E83" s="12"/>
      <c r="F83" s="158"/>
      <c r="G83" s="158"/>
      <c r="H83" s="20"/>
      <c r="I83" s="20"/>
      <c r="J83" s="20"/>
      <c r="K83" s="20"/>
      <c r="L83" s="20"/>
      <c r="M83" s="20"/>
      <c r="N83" s="20"/>
      <c r="O83" s="157"/>
      <c r="P83" s="15"/>
      <c r="Q83" s="15"/>
      <c r="R83" s="16"/>
      <c r="S83" s="12"/>
      <c r="T83" s="12"/>
      <c r="U83" s="12"/>
      <c r="V83" s="16"/>
      <c r="W83" s="12"/>
      <c r="X83" s="12"/>
      <c r="Y83" s="18"/>
    </row>
    <row r="84" spans="1:25" s="13" customFormat="1" x14ac:dyDescent="0.3">
      <c r="A84" s="12"/>
      <c r="B84" s="12"/>
      <c r="D84" s="12"/>
      <c r="E84" s="12"/>
      <c r="F84" s="158"/>
      <c r="G84" s="158"/>
      <c r="H84" s="20"/>
      <c r="I84" s="20"/>
      <c r="J84" s="20"/>
      <c r="K84" s="20"/>
      <c r="L84" s="20"/>
      <c r="M84" s="20"/>
      <c r="N84" s="20"/>
      <c r="O84" s="157"/>
      <c r="P84" s="15"/>
      <c r="Q84" s="15"/>
      <c r="R84" s="16"/>
      <c r="S84" s="12"/>
      <c r="T84" s="12"/>
      <c r="U84" s="12"/>
      <c r="V84" s="16"/>
      <c r="W84" s="12"/>
      <c r="X84" s="12"/>
      <c r="Y84" s="18"/>
    </row>
    <row r="85" spans="1:25" s="13" customFormat="1" x14ac:dyDescent="0.3">
      <c r="A85" s="12"/>
      <c r="B85" s="12"/>
      <c r="D85" s="12"/>
      <c r="E85" s="12"/>
      <c r="F85" s="158"/>
      <c r="G85" s="158"/>
      <c r="H85" s="20"/>
      <c r="I85" s="20"/>
      <c r="J85" s="20"/>
      <c r="K85" s="20"/>
      <c r="L85" s="20"/>
      <c r="M85" s="20"/>
      <c r="N85" s="20"/>
      <c r="O85" s="157"/>
      <c r="P85" s="15"/>
      <c r="Q85" s="15"/>
      <c r="R85" s="16"/>
      <c r="S85" s="12"/>
      <c r="T85" s="12"/>
      <c r="U85" s="12"/>
      <c r="V85" s="16"/>
      <c r="W85" s="12"/>
      <c r="X85" s="12"/>
      <c r="Y85" s="18"/>
    </row>
    <row r="86" spans="1:25" s="13" customFormat="1" x14ac:dyDescent="0.3">
      <c r="A86" s="12"/>
      <c r="B86" s="12"/>
      <c r="D86" s="12"/>
      <c r="E86" s="12"/>
      <c r="F86" s="158"/>
      <c r="G86" s="158"/>
      <c r="H86" s="20"/>
      <c r="I86" s="20"/>
      <c r="J86" s="20"/>
      <c r="K86" s="20"/>
      <c r="L86" s="20"/>
      <c r="M86" s="20"/>
      <c r="N86" s="20"/>
      <c r="O86" s="157"/>
      <c r="P86" s="15"/>
      <c r="Q86" s="15"/>
      <c r="R86" s="16"/>
      <c r="S86" s="12"/>
      <c r="T86" s="12"/>
      <c r="U86" s="12"/>
      <c r="V86" s="16"/>
      <c r="W86" s="12"/>
      <c r="X86" s="12"/>
      <c r="Y86" s="18"/>
    </row>
    <row r="87" spans="1:25" s="13" customFormat="1" x14ac:dyDescent="0.3">
      <c r="A87" s="12"/>
      <c r="B87" s="12"/>
      <c r="D87" s="12"/>
      <c r="E87" s="12"/>
      <c r="F87" s="158"/>
      <c r="G87" s="158"/>
      <c r="H87" s="20"/>
      <c r="I87" s="20"/>
      <c r="J87" s="20"/>
      <c r="K87" s="20"/>
      <c r="L87" s="20"/>
      <c r="M87" s="20"/>
      <c r="N87" s="20"/>
      <c r="O87" s="157"/>
      <c r="P87" s="15"/>
      <c r="Q87" s="15"/>
      <c r="R87" s="16"/>
      <c r="S87" s="12"/>
      <c r="T87" s="12"/>
      <c r="U87" s="12"/>
      <c r="V87" s="16"/>
      <c r="W87" s="12"/>
      <c r="X87" s="12"/>
      <c r="Y87" s="18"/>
    </row>
    <row r="88" spans="1:25" s="13" customFormat="1" x14ac:dyDescent="0.3">
      <c r="A88" s="12"/>
      <c r="B88" s="12"/>
      <c r="D88" s="12"/>
      <c r="E88" s="12"/>
      <c r="F88" s="158"/>
      <c r="G88" s="158"/>
      <c r="H88" s="20"/>
      <c r="I88" s="20"/>
      <c r="J88" s="20"/>
      <c r="K88" s="20"/>
      <c r="L88" s="20"/>
      <c r="M88" s="20"/>
      <c r="N88" s="20"/>
      <c r="O88" s="157"/>
      <c r="P88" s="15"/>
      <c r="Q88" s="15"/>
      <c r="R88" s="16"/>
      <c r="S88" s="12"/>
      <c r="T88" s="12"/>
      <c r="U88" s="12"/>
      <c r="V88" s="16"/>
      <c r="W88" s="12"/>
      <c r="X88" s="12"/>
      <c r="Y88" s="18"/>
    </row>
    <row r="89" spans="1:25" s="13" customFormat="1" x14ac:dyDescent="0.3">
      <c r="A89" s="12"/>
      <c r="B89" s="12"/>
      <c r="D89" s="12"/>
      <c r="E89" s="12"/>
      <c r="F89" s="158"/>
      <c r="G89" s="158"/>
      <c r="H89" s="20"/>
      <c r="I89" s="20"/>
      <c r="J89" s="20"/>
      <c r="K89" s="20"/>
      <c r="L89" s="20"/>
      <c r="M89" s="20"/>
      <c r="N89" s="20"/>
      <c r="O89" s="157"/>
      <c r="P89" s="15"/>
      <c r="Q89" s="15"/>
      <c r="R89" s="16"/>
      <c r="S89" s="12"/>
      <c r="T89" s="12"/>
      <c r="U89" s="12"/>
      <c r="V89" s="16"/>
      <c r="W89" s="12"/>
      <c r="X89" s="12"/>
      <c r="Y89" s="18"/>
    </row>
    <row r="90" spans="1:25" s="13" customFormat="1" x14ac:dyDescent="0.3">
      <c r="A90" s="12"/>
      <c r="B90" s="12"/>
      <c r="D90" s="12"/>
      <c r="E90" s="12"/>
      <c r="F90" s="158"/>
      <c r="G90" s="158"/>
      <c r="H90" s="20"/>
      <c r="I90" s="20"/>
      <c r="J90" s="20"/>
      <c r="K90" s="20"/>
      <c r="L90" s="20"/>
      <c r="M90" s="20"/>
      <c r="N90" s="20"/>
      <c r="O90" s="157"/>
      <c r="P90" s="15"/>
      <c r="Q90" s="15"/>
      <c r="R90" s="16"/>
      <c r="S90" s="12"/>
      <c r="T90" s="12"/>
      <c r="U90" s="12"/>
      <c r="V90" s="16"/>
      <c r="W90" s="12"/>
      <c r="X90" s="12"/>
      <c r="Y90" s="18"/>
    </row>
    <row r="91" spans="1:25" s="13" customFormat="1" x14ac:dyDescent="0.3">
      <c r="A91" s="12"/>
      <c r="B91" s="12"/>
      <c r="D91" s="12"/>
      <c r="E91" s="12"/>
      <c r="F91" s="158"/>
      <c r="G91" s="158"/>
      <c r="H91" s="20"/>
      <c r="I91" s="20"/>
      <c r="J91" s="20"/>
      <c r="K91" s="20"/>
      <c r="L91" s="20"/>
      <c r="M91" s="20"/>
      <c r="N91" s="20"/>
      <c r="O91" s="157"/>
      <c r="P91" s="15"/>
      <c r="Q91" s="15"/>
      <c r="R91" s="16"/>
      <c r="S91" s="12"/>
      <c r="T91" s="12"/>
      <c r="U91" s="12"/>
      <c r="V91" s="16"/>
      <c r="W91" s="12"/>
      <c r="X91" s="12"/>
      <c r="Y91" s="18"/>
    </row>
    <row r="92" spans="1:25" s="13" customFormat="1" x14ac:dyDescent="0.3">
      <c r="A92" s="12"/>
      <c r="B92" s="12"/>
      <c r="D92" s="12"/>
      <c r="E92" s="12"/>
      <c r="F92" s="158"/>
      <c r="G92" s="158"/>
      <c r="H92" s="20"/>
      <c r="I92" s="20"/>
      <c r="J92" s="20"/>
      <c r="K92" s="20"/>
      <c r="L92" s="20"/>
      <c r="M92" s="20"/>
      <c r="N92" s="20"/>
      <c r="O92" s="157"/>
      <c r="P92" s="15"/>
      <c r="Q92" s="15"/>
      <c r="R92" s="16"/>
      <c r="S92" s="12"/>
      <c r="T92" s="12"/>
      <c r="U92" s="12"/>
      <c r="V92" s="16"/>
      <c r="W92" s="12"/>
      <c r="X92" s="12"/>
      <c r="Y92" s="18"/>
    </row>
    <row r="93" spans="1:25" s="13" customFormat="1" x14ac:dyDescent="0.3">
      <c r="A93" s="12"/>
      <c r="B93" s="12"/>
      <c r="D93" s="12"/>
      <c r="E93" s="12"/>
      <c r="F93" s="158"/>
      <c r="G93" s="158"/>
      <c r="H93" s="20"/>
      <c r="I93" s="20"/>
      <c r="J93" s="20"/>
      <c r="K93" s="20"/>
      <c r="L93" s="20"/>
      <c r="M93" s="20"/>
      <c r="N93" s="20"/>
      <c r="O93" s="157"/>
      <c r="P93" s="15"/>
      <c r="Q93" s="15"/>
      <c r="R93" s="16"/>
      <c r="S93" s="12"/>
      <c r="T93" s="12"/>
      <c r="U93" s="12"/>
      <c r="V93" s="16"/>
      <c r="W93" s="12"/>
      <c r="X93" s="12"/>
      <c r="Y93" s="18"/>
    </row>
    <row r="94" spans="1:25" s="13" customFormat="1" x14ac:dyDescent="0.3">
      <c r="A94" s="12"/>
      <c r="B94" s="12"/>
      <c r="D94" s="12"/>
      <c r="E94" s="12"/>
      <c r="F94" s="158"/>
      <c r="G94" s="158"/>
      <c r="H94" s="20"/>
      <c r="I94" s="20"/>
      <c r="J94" s="20"/>
      <c r="K94" s="20"/>
      <c r="L94" s="20"/>
      <c r="M94" s="20"/>
      <c r="N94" s="20"/>
      <c r="O94" s="157"/>
      <c r="P94" s="15"/>
      <c r="Q94" s="15"/>
      <c r="R94" s="16"/>
      <c r="S94" s="12"/>
      <c r="T94" s="12"/>
      <c r="U94" s="12"/>
      <c r="V94" s="16"/>
      <c r="W94" s="12"/>
      <c r="X94" s="12"/>
      <c r="Y94" s="18"/>
    </row>
    <row r="95" spans="1:25" s="13" customFormat="1" x14ac:dyDescent="0.3">
      <c r="A95" s="12"/>
      <c r="B95" s="12"/>
      <c r="D95" s="12"/>
      <c r="E95" s="12"/>
      <c r="F95" s="12"/>
      <c r="G95" s="12"/>
      <c r="H95" s="17"/>
      <c r="I95" s="17"/>
      <c r="J95" s="17"/>
      <c r="K95" s="20"/>
      <c r="L95" s="20"/>
      <c r="M95" s="20"/>
      <c r="N95" s="17"/>
      <c r="O95" s="15"/>
      <c r="P95" s="15"/>
      <c r="Q95" s="15"/>
      <c r="R95" s="16"/>
      <c r="S95" s="12"/>
      <c r="T95" s="12"/>
      <c r="U95" s="12"/>
      <c r="V95" s="16"/>
      <c r="W95" s="12"/>
      <c r="X95" s="12"/>
      <c r="Y95" s="18"/>
    </row>
    <row r="96" spans="1:25" s="13" customFormat="1" x14ac:dyDescent="0.3">
      <c r="A96" s="12"/>
      <c r="B96" s="12"/>
      <c r="D96" s="12"/>
      <c r="E96" s="12"/>
      <c r="F96" s="12"/>
      <c r="G96" s="12"/>
      <c r="H96" s="17"/>
      <c r="I96" s="17"/>
      <c r="J96" s="17"/>
      <c r="K96" s="20"/>
      <c r="L96" s="20"/>
      <c r="M96" s="20"/>
      <c r="N96" s="17"/>
      <c r="O96" s="15"/>
      <c r="P96" s="15"/>
      <c r="Q96" s="15"/>
      <c r="R96" s="16"/>
      <c r="S96" s="12"/>
      <c r="T96" s="12"/>
      <c r="U96" s="12"/>
      <c r="V96" s="16"/>
      <c r="W96" s="12"/>
      <c r="X96" s="12"/>
      <c r="Y96" s="18"/>
    </row>
    <row r="97" spans="1:25" s="13" customFormat="1" x14ac:dyDescent="0.3">
      <c r="A97" s="12"/>
      <c r="B97" s="12"/>
      <c r="D97" s="12"/>
      <c r="E97" s="12"/>
      <c r="F97" s="12"/>
      <c r="G97" s="12"/>
      <c r="H97" s="17"/>
      <c r="I97" s="17"/>
      <c r="J97" s="17"/>
      <c r="K97" s="20"/>
      <c r="L97" s="20"/>
      <c r="M97" s="20"/>
      <c r="N97" s="17"/>
      <c r="O97" s="15"/>
      <c r="P97" s="15"/>
      <c r="Q97" s="15"/>
      <c r="R97" s="16"/>
      <c r="S97" s="12"/>
      <c r="T97" s="12"/>
      <c r="U97" s="12"/>
      <c r="V97" s="16"/>
      <c r="W97" s="12"/>
      <c r="X97" s="12"/>
      <c r="Y97" s="18"/>
    </row>
    <row r="98" spans="1:25" s="13" customFormat="1" x14ac:dyDescent="0.3">
      <c r="A98" s="12"/>
      <c r="B98" s="12"/>
      <c r="D98" s="12"/>
      <c r="E98" s="12"/>
      <c r="F98" s="12"/>
      <c r="G98" s="12"/>
      <c r="H98" s="17"/>
      <c r="I98" s="17"/>
      <c r="J98" s="17"/>
      <c r="K98" s="20"/>
      <c r="L98" s="20"/>
      <c r="M98" s="20"/>
      <c r="N98" s="17"/>
      <c r="O98" s="15"/>
      <c r="P98" s="15"/>
      <c r="Q98" s="15"/>
      <c r="R98" s="16"/>
      <c r="S98" s="12"/>
      <c r="T98" s="12"/>
      <c r="U98" s="12"/>
      <c r="V98" s="16"/>
      <c r="W98" s="12"/>
      <c r="X98" s="12"/>
      <c r="Y98" s="18"/>
    </row>
    <row r="99" spans="1:25" s="13" customFormat="1" x14ac:dyDescent="0.3">
      <c r="A99" s="12"/>
      <c r="B99" s="12"/>
      <c r="D99" s="12"/>
      <c r="E99" s="12"/>
      <c r="F99" s="12"/>
      <c r="G99" s="12"/>
      <c r="H99" s="17"/>
      <c r="I99" s="17"/>
      <c r="J99" s="17"/>
      <c r="K99" s="20"/>
      <c r="L99" s="20"/>
      <c r="M99" s="20"/>
      <c r="N99" s="17"/>
      <c r="O99" s="15"/>
      <c r="P99" s="15"/>
      <c r="Q99" s="15"/>
      <c r="R99" s="16"/>
      <c r="S99" s="12"/>
      <c r="T99" s="12"/>
      <c r="U99" s="12"/>
      <c r="V99" s="16"/>
      <c r="W99" s="12"/>
      <c r="X99" s="12"/>
      <c r="Y99" s="18"/>
    </row>
    <row r="100" spans="1:25" s="13" customFormat="1" x14ac:dyDescent="0.3">
      <c r="A100" s="12"/>
      <c r="B100" s="12"/>
      <c r="D100" s="12"/>
      <c r="E100" s="12"/>
      <c r="F100" s="12"/>
      <c r="G100" s="12"/>
      <c r="H100" s="17"/>
      <c r="I100" s="17"/>
      <c r="J100" s="17"/>
      <c r="K100" s="20"/>
      <c r="L100" s="20"/>
      <c r="M100" s="20"/>
      <c r="N100" s="17"/>
      <c r="O100" s="15"/>
      <c r="P100" s="15"/>
      <c r="Q100" s="15"/>
      <c r="R100" s="16"/>
      <c r="S100" s="12"/>
      <c r="T100" s="12"/>
      <c r="U100" s="12"/>
      <c r="V100" s="16"/>
      <c r="W100" s="12"/>
      <c r="X100" s="12"/>
      <c r="Y100" s="18"/>
    </row>
  </sheetData>
  <mergeCells count="49">
    <mergeCell ref="F1:G1"/>
    <mergeCell ref="P3:P4"/>
    <mergeCell ref="O3:O4"/>
    <mergeCell ref="N3:N4"/>
    <mergeCell ref="M3:M4"/>
    <mergeCell ref="L3:L4"/>
    <mergeCell ref="K3:K4"/>
    <mergeCell ref="J3:J4"/>
    <mergeCell ref="I3:I4"/>
    <mergeCell ref="H3:H4"/>
    <mergeCell ref="G3:G4"/>
    <mergeCell ref="F3:F4"/>
    <mergeCell ref="E3:E4"/>
    <mergeCell ref="D3:D4"/>
    <mergeCell ref="C3:C4"/>
    <mergeCell ref="B3:B4"/>
    <mergeCell ref="A3:A4"/>
    <mergeCell ref="B5:B6"/>
    <mergeCell ref="A5:A6"/>
    <mergeCell ref="C5:C6"/>
    <mergeCell ref="D5:D6"/>
    <mergeCell ref="E5:E6"/>
    <mergeCell ref="F5:F6"/>
    <mergeCell ref="G5:G6"/>
    <mergeCell ref="H5:H6"/>
    <mergeCell ref="I5:I6"/>
    <mergeCell ref="J5:J6"/>
    <mergeCell ref="K7:K8"/>
    <mergeCell ref="L7:L8"/>
    <mergeCell ref="M7:M8"/>
    <mergeCell ref="K5:K6"/>
    <mergeCell ref="L5:L6"/>
    <mergeCell ref="M5:M6"/>
    <mergeCell ref="F7:F8"/>
    <mergeCell ref="G7:G8"/>
    <mergeCell ref="H7:H8"/>
    <mergeCell ref="I7:I8"/>
    <mergeCell ref="J7:J8"/>
    <mergeCell ref="A7:A8"/>
    <mergeCell ref="B7:B8"/>
    <mergeCell ref="C7:C8"/>
    <mergeCell ref="D7:D8"/>
    <mergeCell ref="E7:E8"/>
    <mergeCell ref="N7:N8"/>
    <mergeCell ref="O7:O8"/>
    <mergeCell ref="P7:P8"/>
    <mergeCell ref="O5:O6"/>
    <mergeCell ref="P5:P6"/>
    <mergeCell ref="N5:N6"/>
  </mergeCells>
  <pageMargins left="0.7" right="0.7" top="0.75" bottom="0.75" header="0.3" footer="0.3"/>
  <pageSetup paperSize="8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5"/>
  <sheetViews>
    <sheetView view="pageBreakPreview" zoomScale="60" zoomScaleNormal="70" workbookViewId="0">
      <selection activeCell="L2" sqref="L2:L7"/>
    </sheetView>
  </sheetViews>
  <sheetFormatPr defaultColWidth="8.88671875" defaultRowHeight="14.4" x14ac:dyDescent="0.3"/>
  <cols>
    <col min="1" max="1" width="8.88671875" style="5"/>
    <col min="2" max="2" width="12.6640625" style="5" customWidth="1"/>
    <col min="3" max="3" width="32.33203125" style="7" customWidth="1"/>
    <col min="4" max="4" width="17.5546875" style="5" bestFit="1" customWidth="1"/>
    <col min="5" max="5" width="8.21875" style="5" customWidth="1"/>
    <col min="6" max="6" width="12.33203125" style="5" bestFit="1" customWidth="1"/>
    <col min="7" max="7" width="17.44140625" style="5" customWidth="1"/>
    <col min="8" max="8" width="22.5546875" style="6" customWidth="1"/>
    <col min="9" max="9" width="22" style="6" customWidth="1"/>
    <col min="10" max="10" width="17.88671875" style="6" bestFit="1" customWidth="1"/>
    <col min="11" max="11" width="16.44140625" style="21" customWidth="1"/>
    <col min="12" max="12" width="17.88671875" style="21" bestFit="1" customWidth="1"/>
    <col min="13" max="13" width="16.44140625" style="21" customWidth="1"/>
    <col min="14" max="14" width="16.44140625" style="129" customWidth="1"/>
    <col min="15" max="15" width="12.77734375" style="6" customWidth="1"/>
    <col min="16" max="16" width="10.44140625" style="9" customWidth="1"/>
    <col min="17" max="18" width="12.5546875" style="9" customWidth="1"/>
    <col min="19" max="19" width="18.6640625" style="7" bestFit="1" customWidth="1"/>
    <col min="20" max="20" width="16.44140625" style="5" bestFit="1" customWidth="1"/>
    <col min="21" max="21" width="17" style="5" bestFit="1" customWidth="1"/>
    <col min="22" max="22" width="10.77734375" style="5" customWidth="1"/>
    <col min="23" max="23" width="18" style="7" bestFit="1" customWidth="1"/>
    <col min="24" max="25" width="14.44140625" style="5" bestFit="1" customWidth="1"/>
    <col min="26" max="26" width="8.77734375"/>
    <col min="27" max="27" width="11.5546875" style="4" bestFit="1" customWidth="1"/>
    <col min="28" max="16384" width="8.88671875" style="4"/>
  </cols>
  <sheetData>
    <row r="1" spans="1:26" s="2" customFormat="1" ht="46.2" customHeight="1" x14ac:dyDescent="0.3">
      <c r="A1" s="1" t="s">
        <v>28</v>
      </c>
      <c r="B1" s="1" t="s">
        <v>0</v>
      </c>
      <c r="C1" s="1" t="s">
        <v>1</v>
      </c>
      <c r="D1" s="1" t="s">
        <v>50</v>
      </c>
      <c r="E1" s="1" t="s">
        <v>26</v>
      </c>
      <c r="F1" s="178" t="s">
        <v>9</v>
      </c>
      <c r="G1" s="178"/>
      <c r="H1" s="88" t="s">
        <v>2</v>
      </c>
      <c r="I1" s="88" t="s">
        <v>3</v>
      </c>
      <c r="J1" s="88" t="s">
        <v>19</v>
      </c>
      <c r="K1" s="88" t="s">
        <v>17</v>
      </c>
      <c r="L1" s="88" t="s">
        <v>53</v>
      </c>
      <c r="M1" s="88" t="s">
        <v>54</v>
      </c>
      <c r="N1" s="120"/>
      <c r="O1" s="88" t="s">
        <v>48</v>
      </c>
      <c r="P1" s="89" t="s">
        <v>41</v>
      </c>
      <c r="Q1" s="89" t="s">
        <v>6</v>
      </c>
      <c r="R1" s="89" t="s">
        <v>331</v>
      </c>
      <c r="S1" s="90" t="s">
        <v>5</v>
      </c>
      <c r="T1" s="1" t="s">
        <v>56</v>
      </c>
      <c r="U1" s="1" t="s">
        <v>57</v>
      </c>
      <c r="V1" s="1" t="s">
        <v>331</v>
      </c>
      <c r="W1" s="90" t="s">
        <v>4</v>
      </c>
      <c r="X1" s="1" t="s">
        <v>55</v>
      </c>
      <c r="Y1" s="1" t="s">
        <v>57</v>
      </c>
    </row>
    <row r="2" spans="1:26" ht="79.2" customHeight="1" x14ac:dyDescent="0.3">
      <c r="A2" s="173">
        <v>1</v>
      </c>
      <c r="B2" s="173" t="s">
        <v>67</v>
      </c>
      <c r="C2" s="204" t="s">
        <v>218</v>
      </c>
      <c r="D2" s="173" t="s">
        <v>217</v>
      </c>
      <c r="E2" s="173">
        <v>6.1</v>
      </c>
      <c r="F2" s="173" t="s">
        <v>10</v>
      </c>
      <c r="G2" s="173" t="s">
        <v>11</v>
      </c>
      <c r="H2" s="176">
        <v>44070600.520000003</v>
      </c>
      <c r="I2" s="176">
        <v>37460010.439999998</v>
      </c>
      <c r="J2" s="176">
        <v>6610590.0800000001</v>
      </c>
      <c r="K2" s="175">
        <v>38863111.710000001</v>
      </c>
      <c r="L2" s="175">
        <v>33033644.960000001</v>
      </c>
      <c r="M2" s="175">
        <v>5829466.75</v>
      </c>
      <c r="N2" s="183">
        <f>L2/I2</f>
        <v>0.88183758018194514</v>
      </c>
      <c r="O2" s="176" t="s">
        <v>219</v>
      </c>
      <c r="P2" s="174" t="s">
        <v>70</v>
      </c>
      <c r="Q2" s="174" t="s">
        <v>189</v>
      </c>
      <c r="R2" s="80" t="s">
        <v>380</v>
      </c>
      <c r="S2" s="28" t="s">
        <v>225</v>
      </c>
      <c r="T2" s="8">
        <v>15989423</v>
      </c>
      <c r="U2" s="8">
        <v>0</v>
      </c>
      <c r="V2" s="81" t="s">
        <v>375</v>
      </c>
      <c r="W2" s="28" t="s">
        <v>220</v>
      </c>
      <c r="X2" s="32">
        <v>7.85</v>
      </c>
      <c r="Y2" s="32">
        <v>7.85</v>
      </c>
      <c r="Z2" s="4"/>
    </row>
    <row r="3" spans="1:26" ht="96" customHeight="1" x14ac:dyDescent="0.3">
      <c r="A3" s="173"/>
      <c r="B3" s="173"/>
      <c r="C3" s="204"/>
      <c r="D3" s="173"/>
      <c r="E3" s="173"/>
      <c r="F3" s="173"/>
      <c r="G3" s="173"/>
      <c r="H3" s="176"/>
      <c r="I3" s="176"/>
      <c r="J3" s="176"/>
      <c r="K3" s="175"/>
      <c r="L3" s="175"/>
      <c r="M3" s="175"/>
      <c r="N3" s="184"/>
      <c r="O3" s="176"/>
      <c r="P3" s="174"/>
      <c r="Q3" s="174"/>
      <c r="R3" s="80" t="s">
        <v>381</v>
      </c>
      <c r="S3" s="28" t="s">
        <v>226</v>
      </c>
      <c r="T3" s="91">
        <v>4.327</v>
      </c>
      <c r="U3" s="91">
        <v>0</v>
      </c>
      <c r="V3" s="91" t="s">
        <v>376</v>
      </c>
      <c r="W3" s="28" t="s">
        <v>221</v>
      </c>
      <c r="X3" s="37">
        <v>1.3</v>
      </c>
      <c r="Y3" s="37">
        <v>1.3</v>
      </c>
      <c r="Z3" s="4"/>
    </row>
    <row r="4" spans="1:26" ht="126" customHeight="1" x14ac:dyDescent="0.3">
      <c r="A4" s="173"/>
      <c r="B4" s="173"/>
      <c r="C4" s="204"/>
      <c r="D4" s="173"/>
      <c r="E4" s="173"/>
      <c r="F4" s="173"/>
      <c r="G4" s="173"/>
      <c r="H4" s="176"/>
      <c r="I4" s="176"/>
      <c r="J4" s="176"/>
      <c r="K4" s="175"/>
      <c r="L4" s="175"/>
      <c r="M4" s="175"/>
      <c r="N4" s="184"/>
      <c r="O4" s="176"/>
      <c r="P4" s="174"/>
      <c r="Q4" s="174"/>
      <c r="R4" s="80" t="s">
        <v>382</v>
      </c>
      <c r="S4" s="28" t="s">
        <v>227</v>
      </c>
      <c r="T4" s="92">
        <v>1.0141</v>
      </c>
      <c r="U4" s="91">
        <v>0</v>
      </c>
      <c r="V4" s="91" t="s">
        <v>346</v>
      </c>
      <c r="W4" s="93" t="s">
        <v>75</v>
      </c>
      <c r="X4" s="66">
        <v>100</v>
      </c>
      <c r="Y4" s="66">
        <v>100</v>
      </c>
      <c r="Z4" s="4"/>
    </row>
    <row r="5" spans="1:26" ht="113.4" customHeight="1" x14ac:dyDescent="0.3">
      <c r="A5" s="173"/>
      <c r="B5" s="173"/>
      <c r="C5" s="204"/>
      <c r="D5" s="173"/>
      <c r="E5" s="173"/>
      <c r="F5" s="173"/>
      <c r="G5" s="173"/>
      <c r="H5" s="176"/>
      <c r="I5" s="176"/>
      <c r="J5" s="176"/>
      <c r="K5" s="175"/>
      <c r="L5" s="175"/>
      <c r="M5" s="175"/>
      <c r="N5" s="184"/>
      <c r="O5" s="176"/>
      <c r="P5" s="174"/>
      <c r="Q5" s="174"/>
      <c r="R5" s="80"/>
      <c r="S5" s="28"/>
      <c r="T5" s="62"/>
      <c r="U5" s="62"/>
      <c r="V5" s="94" t="s">
        <v>377</v>
      </c>
      <c r="W5" s="28" t="s">
        <v>222</v>
      </c>
      <c r="X5" s="37">
        <v>4</v>
      </c>
      <c r="Y5" s="37">
        <v>4</v>
      </c>
      <c r="Z5" s="4"/>
    </row>
    <row r="6" spans="1:26" s="13" customFormat="1" ht="103.2" customHeight="1" x14ac:dyDescent="0.3">
      <c r="A6" s="173"/>
      <c r="B6" s="173"/>
      <c r="C6" s="204"/>
      <c r="D6" s="173"/>
      <c r="E6" s="173"/>
      <c r="F6" s="173"/>
      <c r="G6" s="173"/>
      <c r="H6" s="176"/>
      <c r="I6" s="176"/>
      <c r="J6" s="176"/>
      <c r="K6" s="175"/>
      <c r="L6" s="175"/>
      <c r="M6" s="175"/>
      <c r="N6" s="184"/>
      <c r="O6" s="176"/>
      <c r="P6" s="174"/>
      <c r="Q6" s="174"/>
      <c r="R6" s="80"/>
      <c r="S6" s="79"/>
      <c r="T6" s="62"/>
      <c r="U6" s="62"/>
      <c r="V6" s="94" t="s">
        <v>378</v>
      </c>
      <c r="W6" s="79" t="s">
        <v>223</v>
      </c>
      <c r="X6" s="37">
        <v>2</v>
      </c>
      <c r="Y6" s="37">
        <v>2</v>
      </c>
    </row>
    <row r="7" spans="1:26" s="13" customFormat="1" ht="109.2" customHeight="1" x14ac:dyDescent="0.3">
      <c r="A7" s="173"/>
      <c r="B7" s="173"/>
      <c r="C7" s="204"/>
      <c r="D7" s="173"/>
      <c r="E7" s="173"/>
      <c r="F7" s="173"/>
      <c r="G7" s="173"/>
      <c r="H7" s="176"/>
      <c r="I7" s="176"/>
      <c r="J7" s="176"/>
      <c r="K7" s="175"/>
      <c r="L7" s="175"/>
      <c r="M7" s="175"/>
      <c r="N7" s="185"/>
      <c r="O7" s="176"/>
      <c r="P7" s="174"/>
      <c r="Q7" s="174"/>
      <c r="R7" s="80"/>
      <c r="S7" s="79"/>
      <c r="T7" s="62"/>
      <c r="U7" s="62"/>
      <c r="V7" s="94" t="s">
        <v>379</v>
      </c>
      <c r="W7" s="79" t="s">
        <v>224</v>
      </c>
      <c r="X7" s="37">
        <v>7</v>
      </c>
      <c r="Y7" s="37">
        <v>7</v>
      </c>
    </row>
    <row r="8" spans="1:26" s="13" customFormat="1" ht="88.2" customHeight="1" x14ac:dyDescent="0.3">
      <c r="A8" s="173">
        <v>2</v>
      </c>
      <c r="B8" s="173" t="s">
        <v>228</v>
      </c>
      <c r="C8" s="204" t="s">
        <v>230</v>
      </c>
      <c r="D8" s="173" t="s">
        <v>229</v>
      </c>
      <c r="E8" s="173">
        <v>6.1</v>
      </c>
      <c r="F8" s="173" t="s">
        <v>10</v>
      </c>
      <c r="G8" s="173" t="s">
        <v>11</v>
      </c>
      <c r="H8" s="176">
        <v>12175212.220000001</v>
      </c>
      <c r="I8" s="176">
        <v>10348930.390000001</v>
      </c>
      <c r="J8" s="176">
        <v>1826281.83</v>
      </c>
      <c r="K8" s="175">
        <v>10371518.279999999</v>
      </c>
      <c r="L8" s="175">
        <v>8815790.5399999991</v>
      </c>
      <c r="M8" s="175">
        <v>1555727.74</v>
      </c>
      <c r="N8" s="183">
        <f>L8/I8</f>
        <v>0.85185523602695701</v>
      </c>
      <c r="O8" s="176" t="s">
        <v>232</v>
      </c>
      <c r="P8" s="174" t="s">
        <v>231</v>
      </c>
      <c r="Q8" s="174" t="s">
        <v>233</v>
      </c>
      <c r="R8" s="80" t="s">
        <v>374</v>
      </c>
      <c r="S8" s="79" t="s">
        <v>236</v>
      </c>
      <c r="T8" s="62">
        <v>1455032</v>
      </c>
      <c r="U8" s="62">
        <v>524234</v>
      </c>
      <c r="V8" s="94" t="s">
        <v>372</v>
      </c>
      <c r="W8" s="79" t="s">
        <v>234</v>
      </c>
      <c r="X8" s="37">
        <v>25.74</v>
      </c>
      <c r="Y8" s="67">
        <v>25.74</v>
      </c>
    </row>
    <row r="9" spans="1:26" s="13" customFormat="1" ht="118.2" customHeight="1" x14ac:dyDescent="0.3">
      <c r="A9" s="173"/>
      <c r="B9" s="173"/>
      <c r="C9" s="204"/>
      <c r="D9" s="173"/>
      <c r="E9" s="173"/>
      <c r="F9" s="173"/>
      <c r="G9" s="173"/>
      <c r="H9" s="176"/>
      <c r="I9" s="176"/>
      <c r="J9" s="176"/>
      <c r="K9" s="175"/>
      <c r="L9" s="175"/>
      <c r="M9" s="175"/>
      <c r="N9" s="184"/>
      <c r="O9" s="176"/>
      <c r="P9" s="174"/>
      <c r="Q9" s="174"/>
      <c r="R9" s="80"/>
      <c r="S9" s="140"/>
      <c r="T9" s="10"/>
      <c r="U9" s="10"/>
      <c r="V9" s="10" t="s">
        <v>346</v>
      </c>
      <c r="W9" s="79" t="s">
        <v>75</v>
      </c>
      <c r="X9" s="37">
        <v>100</v>
      </c>
      <c r="Y9" s="37">
        <v>100</v>
      </c>
    </row>
    <row r="10" spans="1:26" s="13" customFormat="1" ht="136.19999999999999" customHeight="1" x14ac:dyDescent="0.3">
      <c r="A10" s="173"/>
      <c r="B10" s="173"/>
      <c r="C10" s="204"/>
      <c r="D10" s="173"/>
      <c r="E10" s="173"/>
      <c r="F10" s="173"/>
      <c r="G10" s="173"/>
      <c r="H10" s="176"/>
      <c r="I10" s="176"/>
      <c r="J10" s="176"/>
      <c r="K10" s="175"/>
      <c r="L10" s="175"/>
      <c r="M10" s="175"/>
      <c r="N10" s="185"/>
      <c r="O10" s="176"/>
      <c r="P10" s="174"/>
      <c r="Q10" s="174"/>
      <c r="R10" s="80"/>
      <c r="S10" s="79"/>
      <c r="T10" s="37"/>
      <c r="U10" s="37"/>
      <c r="V10" s="37" t="s">
        <v>373</v>
      </c>
      <c r="W10" s="79" t="s">
        <v>235</v>
      </c>
      <c r="X10" s="37">
        <v>1</v>
      </c>
      <c r="Y10" s="37">
        <v>1</v>
      </c>
    </row>
    <row r="11" spans="1:26" s="13" customFormat="1" ht="76.8" customHeight="1" x14ac:dyDescent="0.3">
      <c r="A11" s="173">
        <v>3</v>
      </c>
      <c r="B11" s="173" t="s">
        <v>228</v>
      </c>
      <c r="C11" s="182" t="s">
        <v>238</v>
      </c>
      <c r="D11" s="173" t="s">
        <v>237</v>
      </c>
      <c r="E11" s="173">
        <v>6.1</v>
      </c>
      <c r="F11" s="173" t="s">
        <v>10</v>
      </c>
      <c r="G11" s="173" t="s">
        <v>11</v>
      </c>
      <c r="H11" s="176">
        <v>14658180.640000001</v>
      </c>
      <c r="I11" s="176">
        <v>12459453.539999999</v>
      </c>
      <c r="J11" s="176">
        <v>2198727.1</v>
      </c>
      <c r="K11" s="175">
        <v>12326767.609999999</v>
      </c>
      <c r="L11" s="175">
        <v>10477752.48</v>
      </c>
      <c r="M11" s="175">
        <v>1849015.13</v>
      </c>
      <c r="N11" s="183">
        <f>L11/I11</f>
        <v>0.84094799554106292</v>
      </c>
      <c r="O11" s="176" t="s">
        <v>219</v>
      </c>
      <c r="P11" s="174" t="s">
        <v>239</v>
      </c>
      <c r="Q11" s="174" t="s">
        <v>240</v>
      </c>
      <c r="R11" s="80" t="s">
        <v>374</v>
      </c>
      <c r="S11" s="79" t="s">
        <v>236</v>
      </c>
      <c r="T11" s="62">
        <v>4711453</v>
      </c>
      <c r="U11" s="62">
        <v>3889178</v>
      </c>
      <c r="V11" s="94" t="s">
        <v>383</v>
      </c>
      <c r="W11" s="79" t="s">
        <v>241</v>
      </c>
      <c r="X11" s="53">
        <v>2.3620000000000001</v>
      </c>
      <c r="Y11" s="53">
        <v>2.3620000000000001</v>
      </c>
    </row>
    <row r="12" spans="1:26" s="13" customFormat="1" ht="91.8" customHeight="1" x14ac:dyDescent="0.3">
      <c r="A12" s="173"/>
      <c r="B12" s="173"/>
      <c r="C12" s="182"/>
      <c r="D12" s="173"/>
      <c r="E12" s="173"/>
      <c r="F12" s="173"/>
      <c r="G12" s="173"/>
      <c r="H12" s="176"/>
      <c r="I12" s="176"/>
      <c r="J12" s="176"/>
      <c r="K12" s="175"/>
      <c r="L12" s="175"/>
      <c r="M12" s="175"/>
      <c r="N12" s="184"/>
      <c r="O12" s="176"/>
      <c r="P12" s="174"/>
      <c r="Q12" s="174"/>
      <c r="R12" s="80" t="s">
        <v>384</v>
      </c>
      <c r="S12" s="79" t="s">
        <v>242</v>
      </c>
      <c r="T12" s="53">
        <v>1.645</v>
      </c>
      <c r="U12" s="53">
        <v>2.17</v>
      </c>
      <c r="V12" s="53" t="s">
        <v>372</v>
      </c>
      <c r="W12" s="79" t="s">
        <v>234</v>
      </c>
      <c r="X12" s="37">
        <v>0.18</v>
      </c>
      <c r="Y12" s="37">
        <v>0.18</v>
      </c>
    </row>
    <row r="13" spans="1:26" s="13" customFormat="1" ht="117" customHeight="1" x14ac:dyDescent="0.3">
      <c r="A13" s="173"/>
      <c r="B13" s="173"/>
      <c r="C13" s="182"/>
      <c r="D13" s="173"/>
      <c r="E13" s="173"/>
      <c r="F13" s="173"/>
      <c r="G13" s="173"/>
      <c r="H13" s="176"/>
      <c r="I13" s="176"/>
      <c r="J13" s="176"/>
      <c r="K13" s="175"/>
      <c r="L13" s="175"/>
      <c r="M13" s="175"/>
      <c r="N13" s="184"/>
      <c r="O13" s="176"/>
      <c r="P13" s="174"/>
      <c r="Q13" s="174"/>
      <c r="R13" s="80" t="s">
        <v>385</v>
      </c>
      <c r="S13" s="79" t="s">
        <v>243</v>
      </c>
      <c r="T13" s="53">
        <v>0.11600000000000001</v>
      </c>
      <c r="U13" s="53">
        <v>0.27600000000000002</v>
      </c>
      <c r="V13" s="53" t="s">
        <v>346</v>
      </c>
      <c r="W13" s="79" t="s">
        <v>75</v>
      </c>
      <c r="X13" s="37">
        <v>100</v>
      </c>
      <c r="Y13" s="37">
        <v>100</v>
      </c>
    </row>
    <row r="14" spans="1:26" s="13" customFormat="1" ht="117" customHeight="1" x14ac:dyDescent="0.3">
      <c r="A14" s="173"/>
      <c r="B14" s="173"/>
      <c r="C14" s="182"/>
      <c r="D14" s="173"/>
      <c r="E14" s="173"/>
      <c r="F14" s="173"/>
      <c r="G14" s="173"/>
      <c r="H14" s="176"/>
      <c r="I14" s="176"/>
      <c r="J14" s="176"/>
      <c r="K14" s="175"/>
      <c r="L14" s="175"/>
      <c r="M14" s="175"/>
      <c r="N14" s="185"/>
      <c r="O14" s="176"/>
      <c r="P14" s="174"/>
      <c r="Q14" s="174"/>
      <c r="R14" s="80"/>
      <c r="S14" s="79"/>
      <c r="T14" s="37"/>
      <c r="U14" s="37"/>
      <c r="V14" s="37" t="s">
        <v>373</v>
      </c>
      <c r="W14" s="79" t="s">
        <v>235</v>
      </c>
      <c r="X14" s="37">
        <v>1</v>
      </c>
      <c r="Y14" s="37">
        <v>1</v>
      </c>
    </row>
    <row r="15" spans="1:26" s="13" customFormat="1" ht="90" customHeight="1" x14ac:dyDescent="0.3">
      <c r="A15" s="173">
        <v>4</v>
      </c>
      <c r="B15" s="173" t="s">
        <v>228</v>
      </c>
      <c r="C15" s="204" t="s">
        <v>244</v>
      </c>
      <c r="D15" s="173" t="s">
        <v>245</v>
      </c>
      <c r="E15" s="173">
        <v>6.1</v>
      </c>
      <c r="F15" s="173" t="s">
        <v>10</v>
      </c>
      <c r="G15" s="173" t="s">
        <v>11</v>
      </c>
      <c r="H15" s="176">
        <v>8557299.8000000007</v>
      </c>
      <c r="I15" s="176">
        <v>7273704.8300000001</v>
      </c>
      <c r="J15" s="176">
        <v>1283594.97</v>
      </c>
      <c r="K15" s="175">
        <v>6539617.7000000002</v>
      </c>
      <c r="L15" s="175">
        <v>5558675.04</v>
      </c>
      <c r="M15" s="175">
        <v>980942.66</v>
      </c>
      <c r="N15" s="183">
        <f>L15/I15</f>
        <v>0.7642150966964657</v>
      </c>
      <c r="O15" s="176" t="s">
        <v>246</v>
      </c>
      <c r="P15" s="174" t="s">
        <v>231</v>
      </c>
      <c r="Q15" s="174" t="s">
        <v>247</v>
      </c>
      <c r="R15" s="80" t="s">
        <v>374</v>
      </c>
      <c r="S15" s="79" t="s">
        <v>236</v>
      </c>
      <c r="T15" s="62">
        <v>879085</v>
      </c>
      <c r="U15" s="62">
        <v>1436098</v>
      </c>
      <c r="V15" s="94" t="s">
        <v>372</v>
      </c>
      <c r="W15" s="79" t="s">
        <v>234</v>
      </c>
      <c r="X15" s="53">
        <v>23.286999999999999</v>
      </c>
      <c r="Y15" s="53">
        <v>23.286999999999999</v>
      </c>
    </row>
    <row r="16" spans="1:26" s="13" customFormat="1" ht="115.8" customHeight="1" x14ac:dyDescent="0.3">
      <c r="A16" s="173"/>
      <c r="B16" s="173"/>
      <c r="C16" s="204"/>
      <c r="D16" s="173"/>
      <c r="E16" s="173"/>
      <c r="F16" s="173"/>
      <c r="G16" s="173"/>
      <c r="H16" s="176"/>
      <c r="I16" s="176"/>
      <c r="J16" s="176"/>
      <c r="K16" s="175"/>
      <c r="L16" s="175"/>
      <c r="M16" s="175"/>
      <c r="N16" s="184"/>
      <c r="O16" s="176"/>
      <c r="P16" s="174"/>
      <c r="Q16" s="174"/>
      <c r="R16" s="80"/>
      <c r="S16" s="79"/>
      <c r="T16" s="141">
        <f>U15/T15</f>
        <v>1.6336281474487677</v>
      </c>
      <c r="U16" s="78"/>
      <c r="V16" s="78" t="s">
        <v>346</v>
      </c>
      <c r="W16" s="79" t="s">
        <v>75</v>
      </c>
      <c r="X16" s="37">
        <v>100</v>
      </c>
      <c r="Y16" s="37">
        <v>100</v>
      </c>
    </row>
    <row r="17" spans="1:25" s="13" customFormat="1" ht="120.6" customHeight="1" x14ac:dyDescent="0.3">
      <c r="A17" s="173"/>
      <c r="B17" s="173"/>
      <c r="C17" s="204"/>
      <c r="D17" s="173"/>
      <c r="E17" s="173"/>
      <c r="F17" s="173"/>
      <c r="G17" s="173"/>
      <c r="H17" s="176"/>
      <c r="I17" s="176"/>
      <c r="J17" s="176"/>
      <c r="K17" s="175"/>
      <c r="L17" s="175"/>
      <c r="M17" s="175"/>
      <c r="N17" s="185"/>
      <c r="O17" s="176"/>
      <c r="P17" s="174"/>
      <c r="Q17" s="174"/>
      <c r="R17" s="80"/>
      <c r="S17" s="79"/>
      <c r="T17" s="78"/>
      <c r="U17" s="78"/>
      <c r="V17" s="78" t="s">
        <v>373</v>
      </c>
      <c r="W17" s="79" t="s">
        <v>235</v>
      </c>
      <c r="X17" s="37">
        <v>1</v>
      </c>
      <c r="Y17" s="37">
        <v>1</v>
      </c>
    </row>
    <row r="18" spans="1:25" s="13" customFormat="1" ht="82.8" customHeight="1" x14ac:dyDescent="0.3">
      <c r="A18" s="173">
        <v>5</v>
      </c>
      <c r="B18" s="173" t="s">
        <v>228</v>
      </c>
      <c r="C18" s="204" t="s">
        <v>248</v>
      </c>
      <c r="D18" s="173" t="s">
        <v>249</v>
      </c>
      <c r="E18" s="173">
        <v>6.1</v>
      </c>
      <c r="F18" s="173" t="s">
        <v>10</v>
      </c>
      <c r="G18" s="173" t="s">
        <v>11</v>
      </c>
      <c r="H18" s="176">
        <v>5855587.6200000001</v>
      </c>
      <c r="I18" s="176">
        <v>4977249.4800000004</v>
      </c>
      <c r="J18" s="176">
        <v>878338.14</v>
      </c>
      <c r="K18" s="175">
        <v>5362934.59</v>
      </c>
      <c r="L18" s="175">
        <v>4558494.4000000004</v>
      </c>
      <c r="M18" s="175">
        <v>804440.19</v>
      </c>
      <c r="N18" s="183">
        <f>L18/I18</f>
        <v>0.91586616630677709</v>
      </c>
      <c r="O18" s="176" t="s">
        <v>251</v>
      </c>
      <c r="P18" s="174" t="s">
        <v>250</v>
      </c>
      <c r="Q18" s="174" t="s">
        <v>252</v>
      </c>
      <c r="R18" s="80" t="s">
        <v>386</v>
      </c>
      <c r="S18" s="79" t="s">
        <v>253</v>
      </c>
      <c r="T18" s="78">
        <v>0.1313</v>
      </c>
      <c r="U18" s="78">
        <v>0.1313</v>
      </c>
      <c r="V18" s="94" t="s">
        <v>372</v>
      </c>
      <c r="W18" s="79" t="s">
        <v>234</v>
      </c>
      <c r="X18" s="67">
        <v>2.4300999999999999</v>
      </c>
      <c r="Y18" s="67">
        <v>2.4300999999999999</v>
      </c>
    </row>
    <row r="19" spans="1:25" s="13" customFormat="1" ht="64.2" customHeight="1" x14ac:dyDescent="0.3">
      <c r="A19" s="173"/>
      <c r="B19" s="173"/>
      <c r="C19" s="204"/>
      <c r="D19" s="173"/>
      <c r="E19" s="173"/>
      <c r="F19" s="173"/>
      <c r="G19" s="173"/>
      <c r="H19" s="176"/>
      <c r="I19" s="176"/>
      <c r="J19" s="176"/>
      <c r="K19" s="175"/>
      <c r="L19" s="175"/>
      <c r="M19" s="175"/>
      <c r="N19" s="185"/>
      <c r="O19" s="176"/>
      <c r="P19" s="174"/>
      <c r="Q19" s="174"/>
      <c r="R19" s="80" t="s">
        <v>374</v>
      </c>
      <c r="S19" s="79" t="s">
        <v>236</v>
      </c>
      <c r="T19" s="62">
        <v>6834.9202999999998</v>
      </c>
      <c r="U19" s="62">
        <v>4075</v>
      </c>
      <c r="V19" s="94"/>
      <c r="W19" s="79"/>
      <c r="X19" s="37"/>
      <c r="Y19" s="37"/>
    </row>
    <row r="20" spans="1:25" s="13" customFormat="1" ht="85.8" customHeight="1" x14ac:dyDescent="0.3">
      <c r="A20" s="173">
        <v>6</v>
      </c>
      <c r="B20" s="173" t="s">
        <v>228</v>
      </c>
      <c r="C20" s="204" t="s">
        <v>254</v>
      </c>
      <c r="D20" s="173" t="s">
        <v>255</v>
      </c>
      <c r="E20" s="173">
        <v>6.1</v>
      </c>
      <c r="F20" s="173" t="s">
        <v>10</v>
      </c>
      <c r="G20" s="173" t="s">
        <v>11</v>
      </c>
      <c r="H20" s="176">
        <v>5096192.41</v>
      </c>
      <c r="I20" s="176">
        <v>4331763.55</v>
      </c>
      <c r="J20" s="176">
        <v>764428.86</v>
      </c>
      <c r="K20" s="175">
        <v>4663407.79</v>
      </c>
      <c r="L20" s="175">
        <v>3963896.62</v>
      </c>
      <c r="M20" s="175">
        <v>699511.17</v>
      </c>
      <c r="N20" s="183">
        <f>L20/I20</f>
        <v>0.91507686748045158</v>
      </c>
      <c r="O20" s="176" t="s">
        <v>257</v>
      </c>
      <c r="P20" s="174" t="s">
        <v>256</v>
      </c>
      <c r="Q20" s="174" t="s">
        <v>137</v>
      </c>
      <c r="R20" s="80" t="s">
        <v>374</v>
      </c>
      <c r="S20" s="79" t="s">
        <v>236</v>
      </c>
      <c r="T20" s="62">
        <v>3376893</v>
      </c>
      <c r="U20" s="62">
        <v>3376893</v>
      </c>
      <c r="V20" s="94" t="s">
        <v>372</v>
      </c>
      <c r="W20" s="79" t="s">
        <v>234</v>
      </c>
      <c r="X20" s="53">
        <v>17.436</v>
      </c>
      <c r="Y20" s="53">
        <v>17.436</v>
      </c>
    </row>
    <row r="21" spans="1:25" s="13" customFormat="1" ht="121.8" customHeight="1" x14ac:dyDescent="0.3">
      <c r="A21" s="173"/>
      <c r="B21" s="173"/>
      <c r="C21" s="204"/>
      <c r="D21" s="173"/>
      <c r="E21" s="173"/>
      <c r="F21" s="173"/>
      <c r="G21" s="173"/>
      <c r="H21" s="176"/>
      <c r="I21" s="176"/>
      <c r="J21" s="176"/>
      <c r="K21" s="175"/>
      <c r="L21" s="175"/>
      <c r="M21" s="175"/>
      <c r="N21" s="184"/>
      <c r="O21" s="176"/>
      <c r="P21" s="174"/>
      <c r="Q21" s="174"/>
      <c r="R21" s="80"/>
      <c r="S21" s="79"/>
      <c r="T21" s="78"/>
      <c r="U21" s="78"/>
      <c r="V21" s="78" t="s">
        <v>346</v>
      </c>
      <c r="W21" s="79" t="s">
        <v>75</v>
      </c>
      <c r="X21" s="37">
        <v>100</v>
      </c>
      <c r="Y21" s="37">
        <v>100</v>
      </c>
    </row>
    <row r="22" spans="1:25" s="13" customFormat="1" ht="129" customHeight="1" x14ac:dyDescent="0.3">
      <c r="A22" s="173"/>
      <c r="B22" s="173"/>
      <c r="C22" s="204"/>
      <c r="D22" s="173"/>
      <c r="E22" s="173"/>
      <c r="F22" s="173"/>
      <c r="G22" s="173"/>
      <c r="H22" s="176"/>
      <c r="I22" s="176"/>
      <c r="J22" s="176"/>
      <c r="K22" s="175"/>
      <c r="L22" s="175"/>
      <c r="M22" s="175"/>
      <c r="N22" s="185"/>
      <c r="O22" s="176"/>
      <c r="P22" s="174"/>
      <c r="Q22" s="174"/>
      <c r="R22" s="80"/>
      <c r="S22" s="79"/>
      <c r="T22" s="78"/>
      <c r="U22" s="78"/>
      <c r="V22" s="78" t="s">
        <v>373</v>
      </c>
      <c r="W22" s="79" t="s">
        <v>235</v>
      </c>
      <c r="X22" s="37">
        <v>1</v>
      </c>
      <c r="Y22" s="37">
        <v>1</v>
      </c>
    </row>
    <row r="23" spans="1:25" s="13" customFormat="1" ht="85.8" customHeight="1" x14ac:dyDescent="0.3">
      <c r="A23" s="173">
        <v>7</v>
      </c>
      <c r="B23" s="173" t="s">
        <v>228</v>
      </c>
      <c r="C23" s="204" t="s">
        <v>258</v>
      </c>
      <c r="D23" s="173" t="s">
        <v>259</v>
      </c>
      <c r="E23" s="173">
        <v>6.1</v>
      </c>
      <c r="F23" s="173" t="s">
        <v>10</v>
      </c>
      <c r="G23" s="173" t="s">
        <v>11</v>
      </c>
      <c r="H23" s="176">
        <v>3893533.15</v>
      </c>
      <c r="I23" s="176">
        <v>3309503.18</v>
      </c>
      <c r="J23" s="176">
        <v>584029.97</v>
      </c>
      <c r="K23" s="175">
        <v>2585568.06</v>
      </c>
      <c r="L23" s="175">
        <v>2197732.86</v>
      </c>
      <c r="M23" s="175">
        <v>38785.199999999997</v>
      </c>
      <c r="N23" s="183">
        <f>L23/I23</f>
        <v>0.6640673057156572</v>
      </c>
      <c r="O23" s="176" t="s">
        <v>219</v>
      </c>
      <c r="P23" s="174" t="s">
        <v>239</v>
      </c>
      <c r="Q23" s="174" t="s">
        <v>260</v>
      </c>
      <c r="R23" s="80" t="s">
        <v>374</v>
      </c>
      <c r="S23" s="79" t="s">
        <v>236</v>
      </c>
      <c r="T23" s="62">
        <v>363808</v>
      </c>
      <c r="U23" s="62">
        <v>316072</v>
      </c>
      <c r="V23" s="94" t="s">
        <v>372</v>
      </c>
      <c r="W23" s="79" t="s">
        <v>234</v>
      </c>
      <c r="X23" s="67">
        <v>2.0659000000000001</v>
      </c>
      <c r="Y23" s="67">
        <v>2.0659000000000001</v>
      </c>
    </row>
    <row r="24" spans="1:25" s="13" customFormat="1" ht="121.8" customHeight="1" x14ac:dyDescent="0.3">
      <c r="A24" s="173"/>
      <c r="B24" s="173"/>
      <c r="C24" s="204"/>
      <c r="D24" s="173"/>
      <c r="E24" s="173"/>
      <c r="F24" s="173"/>
      <c r="G24" s="173"/>
      <c r="H24" s="176"/>
      <c r="I24" s="176"/>
      <c r="J24" s="176"/>
      <c r="K24" s="175"/>
      <c r="L24" s="175"/>
      <c r="M24" s="175"/>
      <c r="N24" s="184"/>
      <c r="O24" s="176"/>
      <c r="P24" s="174"/>
      <c r="Q24" s="174"/>
      <c r="R24" s="80"/>
      <c r="S24" s="79"/>
      <c r="T24" s="78"/>
      <c r="U24" s="78">
        <f>U23/T23</f>
        <v>0.86878793209605065</v>
      </c>
      <c r="V24" s="78" t="s">
        <v>346</v>
      </c>
      <c r="W24" s="79" t="s">
        <v>75</v>
      </c>
      <c r="X24" s="37">
        <v>100</v>
      </c>
      <c r="Y24" s="37">
        <v>100</v>
      </c>
    </row>
    <row r="25" spans="1:25" s="13" customFormat="1" ht="118.2" customHeight="1" x14ac:dyDescent="0.3">
      <c r="A25" s="173"/>
      <c r="B25" s="173"/>
      <c r="C25" s="204"/>
      <c r="D25" s="173"/>
      <c r="E25" s="173"/>
      <c r="F25" s="173"/>
      <c r="G25" s="173"/>
      <c r="H25" s="176"/>
      <c r="I25" s="176"/>
      <c r="J25" s="176"/>
      <c r="K25" s="175"/>
      <c r="L25" s="175"/>
      <c r="M25" s="175"/>
      <c r="N25" s="185"/>
      <c r="O25" s="176"/>
      <c r="P25" s="174"/>
      <c r="Q25" s="174"/>
      <c r="R25" s="80"/>
      <c r="S25" s="79"/>
      <c r="T25" s="78"/>
      <c r="U25" s="78"/>
      <c r="V25" s="78" t="s">
        <v>373</v>
      </c>
      <c r="W25" s="79" t="s">
        <v>235</v>
      </c>
      <c r="X25" s="37">
        <v>1</v>
      </c>
      <c r="Y25" s="37">
        <v>1</v>
      </c>
    </row>
    <row r="26" spans="1:25" s="13" customFormat="1" ht="93" customHeight="1" x14ac:dyDescent="0.3">
      <c r="A26" s="173">
        <v>8</v>
      </c>
      <c r="B26" s="173" t="s">
        <v>228</v>
      </c>
      <c r="C26" s="205" t="s">
        <v>261</v>
      </c>
      <c r="D26" s="173" t="s">
        <v>262</v>
      </c>
      <c r="E26" s="173">
        <v>6.1</v>
      </c>
      <c r="F26" s="173" t="s">
        <v>10</v>
      </c>
      <c r="G26" s="173" t="s">
        <v>11</v>
      </c>
      <c r="H26" s="176">
        <v>5245239.4000000004</v>
      </c>
      <c r="I26" s="176">
        <v>4458453.49</v>
      </c>
      <c r="J26" s="176">
        <v>786785.91</v>
      </c>
      <c r="K26" s="175">
        <v>4703324.2</v>
      </c>
      <c r="L26" s="175">
        <v>3997825.58</v>
      </c>
      <c r="M26" s="175">
        <v>705498.62</v>
      </c>
      <c r="N26" s="183">
        <f>L26/I26</f>
        <v>0.89668437474268681</v>
      </c>
      <c r="O26" s="176" t="s">
        <v>219</v>
      </c>
      <c r="P26" s="174" t="s">
        <v>239</v>
      </c>
      <c r="Q26" s="174" t="s">
        <v>263</v>
      </c>
      <c r="R26" s="80" t="s">
        <v>374</v>
      </c>
      <c r="S26" s="79" t="s">
        <v>236</v>
      </c>
      <c r="T26" s="62">
        <v>239941</v>
      </c>
      <c r="U26" s="62">
        <v>70862</v>
      </c>
      <c r="V26" s="94" t="s">
        <v>372</v>
      </c>
      <c r="W26" s="79" t="s">
        <v>234</v>
      </c>
      <c r="X26" s="53">
        <v>4.2839999999999998</v>
      </c>
      <c r="Y26" s="53">
        <v>4.2839999999999998</v>
      </c>
    </row>
    <row r="27" spans="1:25" s="13" customFormat="1" ht="124.8" customHeight="1" x14ac:dyDescent="0.3">
      <c r="A27" s="173"/>
      <c r="B27" s="173"/>
      <c r="C27" s="205"/>
      <c r="D27" s="173"/>
      <c r="E27" s="173"/>
      <c r="F27" s="173"/>
      <c r="G27" s="173"/>
      <c r="H27" s="176"/>
      <c r="I27" s="176"/>
      <c r="J27" s="176"/>
      <c r="K27" s="175"/>
      <c r="L27" s="175"/>
      <c r="M27" s="175"/>
      <c r="N27" s="184"/>
      <c r="O27" s="176"/>
      <c r="P27" s="174"/>
      <c r="Q27" s="174"/>
      <c r="R27" s="80"/>
      <c r="S27" s="79"/>
      <c r="T27" s="78"/>
      <c r="U27" s="78"/>
      <c r="V27" s="78" t="s">
        <v>346</v>
      </c>
      <c r="W27" s="79" t="s">
        <v>75</v>
      </c>
      <c r="X27" s="37">
        <v>100</v>
      </c>
      <c r="Y27" s="37">
        <v>100</v>
      </c>
    </row>
    <row r="28" spans="1:25" s="13" customFormat="1" ht="130.19999999999999" customHeight="1" x14ac:dyDescent="0.3">
      <c r="A28" s="173"/>
      <c r="B28" s="173"/>
      <c r="C28" s="205"/>
      <c r="D28" s="173"/>
      <c r="E28" s="173"/>
      <c r="F28" s="173"/>
      <c r="G28" s="173"/>
      <c r="H28" s="176"/>
      <c r="I28" s="176"/>
      <c r="J28" s="176"/>
      <c r="K28" s="175"/>
      <c r="L28" s="175"/>
      <c r="M28" s="175"/>
      <c r="N28" s="185"/>
      <c r="O28" s="176"/>
      <c r="P28" s="174"/>
      <c r="Q28" s="174"/>
      <c r="R28" s="80"/>
      <c r="S28" s="79"/>
      <c r="T28" s="78"/>
      <c r="U28" s="78"/>
      <c r="V28" s="78" t="s">
        <v>373</v>
      </c>
      <c r="W28" s="79" t="s">
        <v>235</v>
      </c>
      <c r="X28" s="37">
        <v>1</v>
      </c>
      <c r="Y28" s="37">
        <v>1</v>
      </c>
    </row>
    <row r="29" spans="1:25" s="13" customFormat="1" ht="76.8" customHeight="1" x14ac:dyDescent="0.3">
      <c r="A29" s="173">
        <v>9</v>
      </c>
      <c r="B29" s="173" t="s">
        <v>228</v>
      </c>
      <c r="C29" s="204" t="s">
        <v>264</v>
      </c>
      <c r="D29" s="173" t="s">
        <v>265</v>
      </c>
      <c r="E29" s="173">
        <v>6.1</v>
      </c>
      <c r="F29" s="173" t="s">
        <v>10</v>
      </c>
      <c r="G29" s="173" t="s">
        <v>11</v>
      </c>
      <c r="H29" s="176">
        <v>8830818.1899999995</v>
      </c>
      <c r="I29" s="176">
        <v>7506195.46</v>
      </c>
      <c r="J29" s="176">
        <v>1324622.73</v>
      </c>
      <c r="K29" s="175">
        <v>7406387.75</v>
      </c>
      <c r="L29" s="175">
        <v>6295429.5899999999</v>
      </c>
      <c r="M29" s="175">
        <v>1110958.1599999999</v>
      </c>
      <c r="N29" s="183">
        <f>L29/I29</f>
        <v>0.83869779618022366</v>
      </c>
      <c r="O29" s="176" t="s">
        <v>152</v>
      </c>
      <c r="P29" s="174" t="s">
        <v>239</v>
      </c>
      <c r="Q29" s="174" t="s">
        <v>266</v>
      </c>
      <c r="R29" s="80" t="s">
        <v>374</v>
      </c>
      <c r="S29" s="79" t="s">
        <v>236</v>
      </c>
      <c r="T29" s="62">
        <v>381972</v>
      </c>
      <c r="U29" s="62">
        <v>327993</v>
      </c>
      <c r="V29" s="94" t="s">
        <v>372</v>
      </c>
      <c r="W29" s="79" t="s">
        <v>234</v>
      </c>
      <c r="X29" s="67">
        <v>0.47949999999999998</v>
      </c>
      <c r="Y29" s="67">
        <v>0.47949999999999998</v>
      </c>
    </row>
    <row r="30" spans="1:25" s="13" customFormat="1" ht="124.2" customHeight="1" x14ac:dyDescent="0.3">
      <c r="A30" s="173"/>
      <c r="B30" s="173"/>
      <c r="C30" s="204"/>
      <c r="D30" s="173"/>
      <c r="E30" s="173"/>
      <c r="F30" s="173"/>
      <c r="G30" s="173"/>
      <c r="H30" s="176"/>
      <c r="I30" s="176"/>
      <c r="J30" s="176"/>
      <c r="K30" s="175"/>
      <c r="L30" s="175"/>
      <c r="M30" s="175"/>
      <c r="N30" s="185"/>
      <c r="O30" s="176"/>
      <c r="P30" s="174"/>
      <c r="Q30" s="174"/>
      <c r="R30" s="80"/>
      <c r="S30" s="79"/>
      <c r="T30" s="78"/>
      <c r="U30" s="78"/>
      <c r="V30" s="78" t="s">
        <v>373</v>
      </c>
      <c r="W30" s="79" t="s">
        <v>235</v>
      </c>
      <c r="X30" s="37">
        <v>1</v>
      </c>
      <c r="Y30" s="37">
        <v>1</v>
      </c>
    </row>
    <row r="31" spans="1:25" s="13" customFormat="1" ht="69" customHeight="1" x14ac:dyDescent="0.3">
      <c r="A31" s="173">
        <v>10</v>
      </c>
      <c r="B31" s="173" t="s">
        <v>228</v>
      </c>
      <c r="C31" s="204" t="s">
        <v>268</v>
      </c>
      <c r="D31" s="173" t="s">
        <v>267</v>
      </c>
      <c r="E31" s="173">
        <v>6.1</v>
      </c>
      <c r="F31" s="173" t="s">
        <v>10</v>
      </c>
      <c r="G31" s="173" t="s">
        <v>11</v>
      </c>
      <c r="H31" s="176">
        <v>16696072.380000001</v>
      </c>
      <c r="I31" s="176">
        <v>14191661.52</v>
      </c>
      <c r="J31" s="176">
        <v>2504410.86</v>
      </c>
      <c r="K31" s="175">
        <v>14947270.73</v>
      </c>
      <c r="L31" s="175">
        <v>12705180.109999999</v>
      </c>
      <c r="M31" s="175">
        <v>2242090.62</v>
      </c>
      <c r="N31" s="183">
        <f>L31/I31</f>
        <v>0.89525670352938347</v>
      </c>
      <c r="O31" s="176" t="s">
        <v>269</v>
      </c>
      <c r="P31" s="174" t="s">
        <v>239</v>
      </c>
      <c r="Q31" s="174" t="s">
        <v>270</v>
      </c>
      <c r="R31" s="80" t="s">
        <v>374</v>
      </c>
      <c r="S31" s="79" t="s">
        <v>236</v>
      </c>
      <c r="T31" s="62">
        <v>3133246</v>
      </c>
      <c r="U31" s="62">
        <v>2787751</v>
      </c>
      <c r="V31" s="94" t="s">
        <v>383</v>
      </c>
      <c r="W31" s="79" t="s">
        <v>241</v>
      </c>
      <c r="X31" s="37">
        <v>3.9</v>
      </c>
      <c r="Y31" s="37">
        <v>3.9</v>
      </c>
    </row>
    <row r="32" spans="1:25" s="13" customFormat="1" ht="79.8" customHeight="1" x14ac:dyDescent="0.3">
      <c r="A32" s="173"/>
      <c r="B32" s="173"/>
      <c r="C32" s="204"/>
      <c r="D32" s="173"/>
      <c r="E32" s="173"/>
      <c r="F32" s="173"/>
      <c r="G32" s="173"/>
      <c r="H32" s="176"/>
      <c r="I32" s="176"/>
      <c r="J32" s="176"/>
      <c r="K32" s="175"/>
      <c r="L32" s="175"/>
      <c r="M32" s="175"/>
      <c r="N32" s="184"/>
      <c r="O32" s="176"/>
      <c r="P32" s="174"/>
      <c r="Q32" s="174"/>
      <c r="R32" s="80" t="s">
        <v>384</v>
      </c>
      <c r="S32" s="79" t="s">
        <v>242</v>
      </c>
      <c r="T32" s="78">
        <v>0.373</v>
      </c>
      <c r="U32" s="78">
        <v>0.34899999999999998</v>
      </c>
      <c r="V32" s="78" t="s">
        <v>372</v>
      </c>
      <c r="W32" s="79" t="s">
        <v>234</v>
      </c>
      <c r="X32" s="37">
        <v>1.41</v>
      </c>
      <c r="Y32" s="37">
        <v>1.41</v>
      </c>
    </row>
    <row r="33" spans="1:25" s="13" customFormat="1" ht="120" customHeight="1" x14ac:dyDescent="0.3">
      <c r="A33" s="173"/>
      <c r="B33" s="173"/>
      <c r="C33" s="204"/>
      <c r="D33" s="173"/>
      <c r="E33" s="173"/>
      <c r="F33" s="173"/>
      <c r="G33" s="173"/>
      <c r="H33" s="176"/>
      <c r="I33" s="176"/>
      <c r="J33" s="176"/>
      <c r="K33" s="175"/>
      <c r="L33" s="175"/>
      <c r="M33" s="175"/>
      <c r="N33" s="184"/>
      <c r="O33" s="176"/>
      <c r="P33" s="174"/>
      <c r="Q33" s="174"/>
      <c r="R33" s="80" t="s">
        <v>385</v>
      </c>
      <c r="S33" s="79" t="s">
        <v>243</v>
      </c>
      <c r="T33" s="78">
        <v>0.17399999999999999</v>
      </c>
      <c r="U33" s="78">
        <v>0.16300000000000001</v>
      </c>
      <c r="V33" s="78" t="s">
        <v>346</v>
      </c>
      <c r="W33" s="79" t="s">
        <v>75</v>
      </c>
      <c r="X33" s="37">
        <v>100</v>
      </c>
      <c r="Y33" s="37">
        <v>100</v>
      </c>
    </row>
    <row r="34" spans="1:25" s="13" customFormat="1" ht="120.6" customHeight="1" x14ac:dyDescent="0.3">
      <c r="A34" s="173"/>
      <c r="B34" s="173"/>
      <c r="C34" s="204"/>
      <c r="D34" s="173"/>
      <c r="E34" s="173"/>
      <c r="F34" s="173"/>
      <c r="G34" s="173"/>
      <c r="H34" s="176"/>
      <c r="I34" s="176"/>
      <c r="J34" s="176"/>
      <c r="K34" s="175"/>
      <c r="L34" s="175"/>
      <c r="M34" s="175"/>
      <c r="N34" s="185"/>
      <c r="O34" s="176"/>
      <c r="P34" s="174"/>
      <c r="Q34" s="174"/>
      <c r="R34" s="80"/>
      <c r="S34" s="79"/>
      <c r="T34" s="78"/>
      <c r="U34" s="78"/>
      <c r="V34" s="78" t="s">
        <v>373</v>
      </c>
      <c r="W34" s="79" t="s">
        <v>235</v>
      </c>
      <c r="X34" s="37">
        <v>1</v>
      </c>
      <c r="Y34" s="37">
        <v>1</v>
      </c>
    </row>
    <row r="35" spans="1:25" s="13" customFormat="1" ht="88.2" customHeight="1" x14ac:dyDescent="0.3">
      <c r="A35" s="173">
        <v>11</v>
      </c>
      <c r="B35" s="173" t="s">
        <v>228</v>
      </c>
      <c r="C35" s="182" t="s">
        <v>272</v>
      </c>
      <c r="D35" s="173" t="s">
        <v>271</v>
      </c>
      <c r="E35" s="173">
        <v>6.1</v>
      </c>
      <c r="F35" s="173" t="s">
        <v>10</v>
      </c>
      <c r="G35" s="173" t="s">
        <v>11</v>
      </c>
      <c r="H35" s="176">
        <v>24662474.600000001</v>
      </c>
      <c r="I35" s="176">
        <v>20963103.41</v>
      </c>
      <c r="J35" s="176">
        <v>3699371.19</v>
      </c>
      <c r="K35" s="175">
        <v>18406344.68</v>
      </c>
      <c r="L35" s="175">
        <v>15645393</v>
      </c>
      <c r="M35" s="175">
        <v>2760951.68</v>
      </c>
      <c r="N35" s="183">
        <f>L35/I35</f>
        <v>0.74633000152719275</v>
      </c>
      <c r="O35" s="176" t="s">
        <v>274</v>
      </c>
      <c r="P35" s="174" t="s">
        <v>273</v>
      </c>
      <c r="Q35" s="174" t="s">
        <v>275</v>
      </c>
      <c r="R35" s="80" t="s">
        <v>374</v>
      </c>
      <c r="S35" s="79" t="s">
        <v>236</v>
      </c>
      <c r="T35" s="62">
        <v>1059919</v>
      </c>
      <c r="U35" s="62">
        <v>204969</v>
      </c>
      <c r="V35" s="94" t="s">
        <v>372</v>
      </c>
      <c r="W35" s="79" t="s">
        <v>234</v>
      </c>
      <c r="X35" s="53">
        <v>15.118</v>
      </c>
      <c r="Y35" s="67">
        <v>1E-4</v>
      </c>
    </row>
    <row r="36" spans="1:25" s="13" customFormat="1" ht="121.8" customHeight="1" x14ac:dyDescent="0.3">
      <c r="A36" s="173"/>
      <c r="B36" s="173"/>
      <c r="C36" s="182"/>
      <c r="D36" s="173"/>
      <c r="E36" s="173"/>
      <c r="F36" s="173"/>
      <c r="G36" s="173"/>
      <c r="H36" s="176"/>
      <c r="I36" s="176"/>
      <c r="J36" s="176"/>
      <c r="K36" s="175"/>
      <c r="L36" s="175"/>
      <c r="M36" s="175"/>
      <c r="N36" s="185"/>
      <c r="O36" s="176"/>
      <c r="P36" s="174"/>
      <c r="Q36" s="174"/>
      <c r="R36" s="80"/>
      <c r="S36" s="79"/>
      <c r="T36" s="78"/>
      <c r="U36" s="78"/>
      <c r="V36" s="78" t="s">
        <v>373</v>
      </c>
      <c r="W36" s="79" t="s">
        <v>235</v>
      </c>
      <c r="X36" s="37">
        <v>1</v>
      </c>
      <c r="Y36" s="67">
        <v>1E-4</v>
      </c>
    </row>
    <row r="37" spans="1:25" s="13" customFormat="1" ht="151.19999999999999" customHeight="1" x14ac:dyDescent="0.3">
      <c r="A37" s="78">
        <v>12</v>
      </c>
      <c r="B37" s="78" t="s">
        <v>228</v>
      </c>
      <c r="C37" s="79" t="s">
        <v>277</v>
      </c>
      <c r="D37" s="78" t="s">
        <v>276</v>
      </c>
      <c r="E37" s="78">
        <v>6.1</v>
      </c>
      <c r="F37" s="78" t="s">
        <v>10</v>
      </c>
      <c r="G37" s="78" t="s">
        <v>37</v>
      </c>
      <c r="H37" s="81">
        <v>9244548</v>
      </c>
      <c r="I37" s="81">
        <v>7857865.7999999998</v>
      </c>
      <c r="J37" s="81">
        <v>1386682.2</v>
      </c>
      <c r="K37" s="82">
        <v>6377135.04</v>
      </c>
      <c r="L37" s="82">
        <v>5420564.7800000003</v>
      </c>
      <c r="M37" s="82">
        <v>956570.26</v>
      </c>
      <c r="N37" s="131">
        <f>L37/I37</f>
        <v>0.68982659133730695</v>
      </c>
      <c r="O37" s="81" t="s">
        <v>279</v>
      </c>
      <c r="P37" s="80" t="s">
        <v>278</v>
      </c>
      <c r="Q37" s="80" t="s">
        <v>280</v>
      </c>
      <c r="R37" s="80"/>
      <c r="S37" s="79"/>
      <c r="T37" s="78"/>
      <c r="U37" s="141">
        <f>Y38/X38</f>
        <v>0.6</v>
      </c>
      <c r="V37" s="78" t="s">
        <v>343</v>
      </c>
      <c r="W37" s="79" t="s">
        <v>39</v>
      </c>
      <c r="X37" s="37">
        <v>7</v>
      </c>
      <c r="Y37" s="37">
        <v>3</v>
      </c>
    </row>
    <row r="38" spans="1:25" s="13" customFormat="1" ht="149.4" customHeight="1" x14ac:dyDescent="0.3">
      <c r="A38" s="78">
        <v>13</v>
      </c>
      <c r="B38" s="78" t="s">
        <v>228</v>
      </c>
      <c r="C38" s="79" t="s">
        <v>282</v>
      </c>
      <c r="D38" s="78" t="s">
        <v>281</v>
      </c>
      <c r="E38" s="78">
        <v>6.1</v>
      </c>
      <c r="F38" s="78" t="s">
        <v>10</v>
      </c>
      <c r="G38" s="78" t="s">
        <v>37</v>
      </c>
      <c r="H38" s="81">
        <v>2283892.56</v>
      </c>
      <c r="I38" s="81">
        <v>1941308.68</v>
      </c>
      <c r="J38" s="81">
        <v>342583.88</v>
      </c>
      <c r="K38" s="82">
        <v>2020691.76</v>
      </c>
      <c r="L38" s="82">
        <v>1717588</v>
      </c>
      <c r="M38" s="82">
        <v>303103.76</v>
      </c>
      <c r="N38" s="131">
        <f>L38/I38</f>
        <v>0.88475780162895068</v>
      </c>
      <c r="O38" s="81" t="s">
        <v>284</v>
      </c>
      <c r="P38" s="80" t="s">
        <v>283</v>
      </c>
      <c r="Q38" s="80" t="s">
        <v>285</v>
      </c>
      <c r="R38" s="80"/>
      <c r="S38" s="79"/>
      <c r="T38" s="78"/>
      <c r="U38" s="78"/>
      <c r="V38" s="78" t="s">
        <v>343</v>
      </c>
      <c r="W38" s="79" t="s">
        <v>39</v>
      </c>
      <c r="X38" s="37">
        <v>5</v>
      </c>
      <c r="Y38" s="37">
        <v>3</v>
      </c>
    </row>
    <row r="39" spans="1:25" s="13" customFormat="1" ht="150" customHeight="1" x14ac:dyDescent="0.3">
      <c r="A39" s="78">
        <v>14</v>
      </c>
      <c r="B39" s="78" t="s">
        <v>228</v>
      </c>
      <c r="C39" s="130" t="s">
        <v>286</v>
      </c>
      <c r="D39" s="78" t="s">
        <v>287</v>
      </c>
      <c r="E39" s="78">
        <v>6.1</v>
      </c>
      <c r="F39" s="78" t="s">
        <v>10</v>
      </c>
      <c r="G39" s="78" t="s">
        <v>37</v>
      </c>
      <c r="H39" s="81">
        <v>736692</v>
      </c>
      <c r="I39" s="81">
        <v>626188.19999999995</v>
      </c>
      <c r="J39" s="81">
        <v>110503.8</v>
      </c>
      <c r="K39" s="82">
        <v>736692</v>
      </c>
      <c r="L39" s="82">
        <v>626188.19999999995</v>
      </c>
      <c r="M39" s="82">
        <v>110503.8</v>
      </c>
      <c r="N39" s="131">
        <f>L39/I39</f>
        <v>1</v>
      </c>
      <c r="O39" s="81" t="s">
        <v>232</v>
      </c>
      <c r="P39" s="80" t="s">
        <v>283</v>
      </c>
      <c r="Q39" s="80" t="s">
        <v>270</v>
      </c>
      <c r="R39" s="80"/>
      <c r="S39" s="79"/>
      <c r="T39" s="78"/>
      <c r="U39" s="78"/>
      <c r="V39" s="78" t="s">
        <v>343</v>
      </c>
      <c r="W39" s="79" t="s">
        <v>39</v>
      </c>
      <c r="X39" s="37">
        <v>2</v>
      </c>
      <c r="Y39" s="37">
        <v>2</v>
      </c>
    </row>
    <row r="40" spans="1:25" s="13" customFormat="1" ht="94.8" customHeight="1" x14ac:dyDescent="0.3">
      <c r="A40" s="173">
        <v>15</v>
      </c>
      <c r="B40" s="173" t="s">
        <v>228</v>
      </c>
      <c r="C40" s="182" t="s">
        <v>288</v>
      </c>
      <c r="D40" s="173" t="s">
        <v>289</v>
      </c>
      <c r="E40" s="173">
        <v>6.1</v>
      </c>
      <c r="F40" s="173" t="s">
        <v>10</v>
      </c>
      <c r="G40" s="173" t="s">
        <v>11</v>
      </c>
      <c r="H40" s="176">
        <v>2643992.7200000002</v>
      </c>
      <c r="I40" s="176">
        <v>2247393.81</v>
      </c>
      <c r="J40" s="176">
        <v>396598.91</v>
      </c>
      <c r="K40" s="175">
        <v>1022814.02</v>
      </c>
      <c r="L40" s="175">
        <v>869391.91</v>
      </c>
      <c r="M40" s="175">
        <v>153422.10999999999</v>
      </c>
      <c r="N40" s="183">
        <f>L40/I40</f>
        <v>0.38684448899501062</v>
      </c>
      <c r="O40" s="176" t="s">
        <v>100</v>
      </c>
      <c r="P40" s="174" t="s">
        <v>290</v>
      </c>
      <c r="Q40" s="174" t="s">
        <v>42</v>
      </c>
      <c r="R40" s="80"/>
      <c r="S40" s="79"/>
      <c r="T40" s="78"/>
      <c r="U40" s="78"/>
      <c r="V40" s="78" t="s">
        <v>372</v>
      </c>
      <c r="W40" s="79" t="s">
        <v>234</v>
      </c>
      <c r="X40" s="67">
        <v>0.91290000000000004</v>
      </c>
      <c r="Y40" s="37">
        <v>0</v>
      </c>
    </row>
    <row r="41" spans="1:25" s="13" customFormat="1" ht="122.4" customHeight="1" x14ac:dyDescent="0.3">
      <c r="A41" s="173"/>
      <c r="B41" s="173"/>
      <c r="C41" s="182"/>
      <c r="D41" s="173"/>
      <c r="E41" s="173"/>
      <c r="F41" s="173"/>
      <c r="G41" s="173"/>
      <c r="H41" s="176"/>
      <c r="I41" s="176"/>
      <c r="J41" s="176"/>
      <c r="K41" s="175"/>
      <c r="L41" s="175"/>
      <c r="M41" s="175"/>
      <c r="N41" s="184"/>
      <c r="O41" s="176"/>
      <c r="P41" s="174"/>
      <c r="Q41" s="174"/>
      <c r="R41" s="80"/>
      <c r="S41" s="79"/>
      <c r="T41" s="78"/>
      <c r="U41" s="78"/>
      <c r="V41" s="78" t="s">
        <v>373</v>
      </c>
      <c r="W41" s="79" t="s">
        <v>235</v>
      </c>
      <c r="X41" s="37">
        <v>1</v>
      </c>
      <c r="Y41" s="37">
        <v>0</v>
      </c>
    </row>
    <row r="42" spans="1:25" s="13" customFormat="1" ht="77.400000000000006" customHeight="1" x14ac:dyDescent="0.3">
      <c r="A42" s="173"/>
      <c r="B42" s="173"/>
      <c r="C42" s="182"/>
      <c r="D42" s="173"/>
      <c r="E42" s="173"/>
      <c r="F42" s="173"/>
      <c r="G42" s="173"/>
      <c r="H42" s="176"/>
      <c r="I42" s="176"/>
      <c r="J42" s="176"/>
      <c r="K42" s="175"/>
      <c r="L42" s="175"/>
      <c r="M42" s="175"/>
      <c r="N42" s="185"/>
      <c r="O42" s="176"/>
      <c r="P42" s="174"/>
      <c r="Q42" s="174"/>
      <c r="R42" s="80"/>
      <c r="S42" s="79"/>
      <c r="T42" s="78"/>
      <c r="U42" s="78"/>
      <c r="V42" s="78" t="s">
        <v>387</v>
      </c>
      <c r="W42" s="79" t="s">
        <v>291</v>
      </c>
      <c r="X42" s="37">
        <v>1</v>
      </c>
      <c r="Y42" s="37">
        <v>0</v>
      </c>
    </row>
    <row r="43" spans="1:25" s="13" customFormat="1" ht="73.8" customHeight="1" x14ac:dyDescent="0.3">
      <c r="A43" s="173">
        <v>16</v>
      </c>
      <c r="B43" s="173" t="s">
        <v>228</v>
      </c>
      <c r="C43" s="182" t="s">
        <v>292</v>
      </c>
      <c r="D43" s="173" t="s">
        <v>293</v>
      </c>
      <c r="E43" s="173">
        <v>6.1</v>
      </c>
      <c r="F43" s="173" t="s">
        <v>10</v>
      </c>
      <c r="G43" s="173" t="s">
        <v>11</v>
      </c>
      <c r="H43" s="176">
        <v>21041183.609999999</v>
      </c>
      <c r="I43" s="176">
        <v>17885006.07</v>
      </c>
      <c r="J43" s="176">
        <v>3156177.54</v>
      </c>
      <c r="K43" s="175">
        <v>4521577.82</v>
      </c>
      <c r="L43" s="175">
        <v>3843341.14</v>
      </c>
      <c r="M43" s="175">
        <v>678236.68</v>
      </c>
      <c r="N43" s="183">
        <f>L43/I43</f>
        <v>0.21489179958662435</v>
      </c>
      <c r="O43" s="176" t="s">
        <v>295</v>
      </c>
      <c r="P43" s="174" t="s">
        <v>294</v>
      </c>
      <c r="Q43" s="174" t="s">
        <v>296</v>
      </c>
      <c r="R43" s="80" t="s">
        <v>374</v>
      </c>
      <c r="S43" s="79" t="s">
        <v>236</v>
      </c>
      <c r="T43" s="62">
        <v>611947</v>
      </c>
      <c r="U43" s="62">
        <v>0</v>
      </c>
      <c r="V43" s="94" t="s">
        <v>372</v>
      </c>
      <c r="W43" s="79" t="s">
        <v>234</v>
      </c>
      <c r="X43" s="37">
        <v>1.47</v>
      </c>
      <c r="Y43" s="37">
        <v>0</v>
      </c>
    </row>
    <row r="44" spans="1:25" s="13" customFormat="1" ht="126.6" customHeight="1" x14ac:dyDescent="0.3">
      <c r="A44" s="173"/>
      <c r="B44" s="173"/>
      <c r="C44" s="182"/>
      <c r="D44" s="173"/>
      <c r="E44" s="173"/>
      <c r="F44" s="173"/>
      <c r="G44" s="173"/>
      <c r="H44" s="176"/>
      <c r="I44" s="176"/>
      <c r="J44" s="176"/>
      <c r="K44" s="175"/>
      <c r="L44" s="175"/>
      <c r="M44" s="175"/>
      <c r="N44" s="184"/>
      <c r="O44" s="176"/>
      <c r="P44" s="174"/>
      <c r="Q44" s="174"/>
      <c r="R44" s="80"/>
      <c r="S44" s="79"/>
      <c r="T44" s="37"/>
      <c r="U44" s="37"/>
      <c r="V44" s="37" t="s">
        <v>346</v>
      </c>
      <c r="W44" s="79" t="s">
        <v>75</v>
      </c>
      <c r="X44" s="37">
        <v>100</v>
      </c>
      <c r="Y44" s="37">
        <v>0</v>
      </c>
    </row>
    <row r="45" spans="1:25" s="13" customFormat="1" ht="129" customHeight="1" x14ac:dyDescent="0.3">
      <c r="A45" s="173"/>
      <c r="B45" s="173"/>
      <c r="C45" s="182"/>
      <c r="D45" s="173"/>
      <c r="E45" s="173"/>
      <c r="F45" s="173"/>
      <c r="G45" s="173"/>
      <c r="H45" s="176"/>
      <c r="I45" s="176"/>
      <c r="J45" s="176"/>
      <c r="K45" s="175"/>
      <c r="L45" s="175"/>
      <c r="M45" s="175"/>
      <c r="N45" s="185"/>
      <c r="O45" s="176"/>
      <c r="P45" s="174"/>
      <c r="Q45" s="174"/>
      <c r="R45" s="80"/>
      <c r="S45" s="79"/>
      <c r="T45" s="37"/>
      <c r="U45" s="37"/>
      <c r="V45" s="37" t="s">
        <v>373</v>
      </c>
      <c r="W45" s="79" t="s">
        <v>235</v>
      </c>
      <c r="X45" s="37">
        <v>58</v>
      </c>
      <c r="Y45" s="37">
        <v>26</v>
      </c>
    </row>
    <row r="46" spans="1:25" s="13" customFormat="1" ht="154.19999999999999" customHeight="1" x14ac:dyDescent="0.3">
      <c r="A46" s="78">
        <v>17</v>
      </c>
      <c r="B46" s="78" t="s">
        <v>228</v>
      </c>
      <c r="C46" s="79" t="s">
        <v>298</v>
      </c>
      <c r="D46" s="78" t="s">
        <v>297</v>
      </c>
      <c r="E46" s="78">
        <v>6.1</v>
      </c>
      <c r="F46" s="78" t="s">
        <v>10</v>
      </c>
      <c r="G46" s="78" t="s">
        <v>37</v>
      </c>
      <c r="H46" s="8">
        <v>694671.6</v>
      </c>
      <c r="I46" s="8">
        <v>590470.86</v>
      </c>
      <c r="J46" s="8">
        <v>104200.74</v>
      </c>
      <c r="K46" s="82">
        <v>64701.599999999999</v>
      </c>
      <c r="L46" s="82">
        <v>54996.36</v>
      </c>
      <c r="M46" s="82">
        <v>9705.24</v>
      </c>
      <c r="N46" s="131">
        <f>L46/I46</f>
        <v>9.313983758656609E-2</v>
      </c>
      <c r="O46" s="81" t="s">
        <v>300</v>
      </c>
      <c r="P46" s="80" t="s">
        <v>299</v>
      </c>
      <c r="Q46" s="80" t="s">
        <v>166</v>
      </c>
      <c r="R46" s="80"/>
      <c r="S46" s="79"/>
      <c r="T46" s="37"/>
      <c r="U46" s="37"/>
      <c r="V46" s="78" t="s">
        <v>343</v>
      </c>
      <c r="W46" s="79" t="s">
        <v>39</v>
      </c>
      <c r="X46" s="37">
        <v>2</v>
      </c>
      <c r="Y46" s="37">
        <v>1</v>
      </c>
    </row>
    <row r="47" spans="1:25" s="13" customFormat="1" ht="88.8" customHeight="1" x14ac:dyDescent="0.3">
      <c r="A47" s="173">
        <v>18</v>
      </c>
      <c r="B47" s="173" t="s">
        <v>228</v>
      </c>
      <c r="C47" s="182" t="s">
        <v>301</v>
      </c>
      <c r="D47" s="173" t="s">
        <v>302</v>
      </c>
      <c r="E47" s="173">
        <v>6.1</v>
      </c>
      <c r="F47" s="173" t="s">
        <v>10</v>
      </c>
      <c r="G47" s="173" t="s">
        <v>11</v>
      </c>
      <c r="H47" s="176">
        <v>11102921.960000001</v>
      </c>
      <c r="I47" s="176">
        <v>9437483.6699999999</v>
      </c>
      <c r="J47" s="176">
        <v>1665438.29</v>
      </c>
      <c r="K47" s="175">
        <v>4353219.49</v>
      </c>
      <c r="L47" s="175">
        <v>3700236.56</v>
      </c>
      <c r="M47" s="175">
        <v>652982.93000000005</v>
      </c>
      <c r="N47" s="183">
        <f>L47/I47</f>
        <v>0.39207872451873604</v>
      </c>
      <c r="O47" s="176" t="s">
        <v>100</v>
      </c>
      <c r="P47" s="174" t="s">
        <v>303</v>
      </c>
      <c r="Q47" s="174" t="s">
        <v>191</v>
      </c>
      <c r="R47" s="80"/>
      <c r="S47" s="79"/>
      <c r="T47" s="37"/>
      <c r="U47" s="37"/>
      <c r="V47" s="37" t="s">
        <v>372</v>
      </c>
      <c r="W47" s="79" t="s">
        <v>234</v>
      </c>
      <c r="X47" s="67">
        <v>2.0573999999999999</v>
      </c>
      <c r="Y47" s="67">
        <v>0.38969999999999999</v>
      </c>
    </row>
    <row r="48" spans="1:25" s="13" customFormat="1" ht="124.8" customHeight="1" x14ac:dyDescent="0.3">
      <c r="A48" s="173"/>
      <c r="B48" s="173"/>
      <c r="C48" s="182"/>
      <c r="D48" s="173"/>
      <c r="E48" s="173"/>
      <c r="F48" s="173"/>
      <c r="G48" s="173"/>
      <c r="H48" s="176"/>
      <c r="I48" s="176"/>
      <c r="J48" s="176"/>
      <c r="K48" s="175"/>
      <c r="L48" s="175"/>
      <c r="M48" s="175"/>
      <c r="N48" s="185"/>
      <c r="O48" s="176"/>
      <c r="P48" s="174"/>
      <c r="Q48" s="174"/>
      <c r="R48" s="80"/>
      <c r="S48" s="79"/>
      <c r="T48" s="37"/>
      <c r="U48" s="37"/>
      <c r="V48" s="37" t="s">
        <v>373</v>
      </c>
      <c r="W48" s="79" t="s">
        <v>235</v>
      </c>
      <c r="X48" s="37">
        <v>3</v>
      </c>
      <c r="Y48" s="37">
        <v>1</v>
      </c>
    </row>
    <row r="49" spans="1:29" s="13" customFormat="1" ht="146.4" customHeight="1" x14ac:dyDescent="0.3">
      <c r="A49" s="78">
        <v>19</v>
      </c>
      <c r="B49" s="78" t="s">
        <v>228</v>
      </c>
      <c r="C49" s="79" t="s">
        <v>304</v>
      </c>
      <c r="D49" s="78" t="s">
        <v>305</v>
      </c>
      <c r="E49" s="78">
        <v>6.1</v>
      </c>
      <c r="F49" s="78" t="s">
        <v>10</v>
      </c>
      <c r="G49" s="78" t="s">
        <v>37</v>
      </c>
      <c r="H49" s="8">
        <v>2217357.31</v>
      </c>
      <c r="I49" s="8">
        <v>1884753.71</v>
      </c>
      <c r="J49" s="8">
        <v>332603.59999999998</v>
      </c>
      <c r="K49" s="82">
        <v>1452957.31</v>
      </c>
      <c r="L49" s="82">
        <v>1235013.71</v>
      </c>
      <c r="M49" s="82">
        <v>217943.6</v>
      </c>
      <c r="N49" s="131">
        <f>L49/I49</f>
        <v>0.65526530254183712</v>
      </c>
      <c r="O49" s="81" t="s">
        <v>307</v>
      </c>
      <c r="P49" s="80" t="s">
        <v>306</v>
      </c>
      <c r="Q49" s="80" t="s">
        <v>38</v>
      </c>
      <c r="R49" s="78"/>
      <c r="S49" s="79"/>
      <c r="T49" s="37"/>
      <c r="U49" s="37"/>
      <c r="V49" s="78" t="s">
        <v>343</v>
      </c>
      <c r="W49" s="79" t="s">
        <v>39</v>
      </c>
      <c r="X49" s="37">
        <v>4</v>
      </c>
      <c r="Y49" s="37">
        <v>3</v>
      </c>
    </row>
    <row r="50" spans="1:29" s="13" customFormat="1" ht="87" customHeight="1" x14ac:dyDescent="0.3">
      <c r="A50" s="173">
        <v>20</v>
      </c>
      <c r="B50" s="173" t="s">
        <v>228</v>
      </c>
      <c r="C50" s="182" t="s">
        <v>308</v>
      </c>
      <c r="D50" s="173" t="s">
        <v>309</v>
      </c>
      <c r="E50" s="173">
        <v>6.1</v>
      </c>
      <c r="F50" s="173" t="s">
        <v>10</v>
      </c>
      <c r="G50" s="173" t="s">
        <v>11</v>
      </c>
      <c r="H50" s="176">
        <v>2999315.51</v>
      </c>
      <c r="I50" s="176">
        <v>2549418.1800000002</v>
      </c>
      <c r="J50" s="176">
        <v>449897.33</v>
      </c>
      <c r="K50" s="175"/>
      <c r="L50" s="175"/>
      <c r="M50" s="175"/>
      <c r="N50" s="183">
        <f>L50/I50</f>
        <v>0</v>
      </c>
      <c r="O50" s="176" t="s">
        <v>295</v>
      </c>
      <c r="P50" s="174" t="s">
        <v>310</v>
      </c>
      <c r="Q50" s="174" t="s">
        <v>42</v>
      </c>
      <c r="R50" s="80"/>
      <c r="S50" s="79"/>
      <c r="T50" s="37"/>
      <c r="U50" s="37"/>
      <c r="V50" s="37" t="s">
        <v>372</v>
      </c>
      <c r="W50" s="79" t="s">
        <v>234</v>
      </c>
      <c r="X50" s="37">
        <v>4.96</v>
      </c>
      <c r="Y50" s="37">
        <v>0</v>
      </c>
    </row>
    <row r="51" spans="1:29" s="13" customFormat="1" ht="131.4" customHeight="1" x14ac:dyDescent="0.3">
      <c r="A51" s="173"/>
      <c r="B51" s="173"/>
      <c r="C51" s="182"/>
      <c r="D51" s="173"/>
      <c r="E51" s="173"/>
      <c r="F51" s="173"/>
      <c r="G51" s="173"/>
      <c r="H51" s="176"/>
      <c r="I51" s="176"/>
      <c r="J51" s="176"/>
      <c r="K51" s="175"/>
      <c r="L51" s="175"/>
      <c r="M51" s="175"/>
      <c r="N51" s="185"/>
      <c r="O51" s="176"/>
      <c r="P51" s="174"/>
      <c r="Q51" s="174"/>
      <c r="R51" s="80"/>
      <c r="S51" s="79"/>
      <c r="T51" s="37"/>
      <c r="U51" s="37"/>
      <c r="V51" s="37" t="s">
        <v>373</v>
      </c>
      <c r="W51" s="79" t="s">
        <v>235</v>
      </c>
      <c r="X51" s="37">
        <v>1</v>
      </c>
      <c r="Y51" s="37">
        <v>0</v>
      </c>
    </row>
    <row r="52" spans="1:29" s="13" customFormat="1" ht="88.2" customHeight="1" x14ac:dyDescent="0.3">
      <c r="A52" s="173">
        <v>21</v>
      </c>
      <c r="B52" s="173" t="s">
        <v>228</v>
      </c>
      <c r="C52" s="182" t="s">
        <v>311</v>
      </c>
      <c r="D52" s="173" t="s">
        <v>312</v>
      </c>
      <c r="E52" s="173">
        <v>6.1</v>
      </c>
      <c r="F52" s="173" t="s">
        <v>10</v>
      </c>
      <c r="G52" s="173" t="s">
        <v>11</v>
      </c>
      <c r="H52" s="176">
        <v>6092251.4199999999</v>
      </c>
      <c r="I52" s="176">
        <v>5178413.71</v>
      </c>
      <c r="J52" s="176">
        <v>913837.71</v>
      </c>
      <c r="K52" s="175"/>
      <c r="L52" s="175"/>
      <c r="M52" s="175"/>
      <c r="N52" s="183">
        <f>L52/I52</f>
        <v>0</v>
      </c>
      <c r="O52" s="176" t="s">
        <v>314</v>
      </c>
      <c r="P52" s="174" t="s">
        <v>313</v>
      </c>
      <c r="Q52" s="174" t="s">
        <v>38</v>
      </c>
      <c r="R52" s="80"/>
      <c r="S52" s="79"/>
      <c r="T52" s="37"/>
      <c r="U52" s="37"/>
      <c r="V52" s="37" t="s">
        <v>372</v>
      </c>
      <c r="W52" s="79" t="s">
        <v>234</v>
      </c>
      <c r="X52" s="53">
        <v>1.054</v>
      </c>
      <c r="Y52" s="37">
        <v>0</v>
      </c>
    </row>
    <row r="53" spans="1:29" s="13" customFormat="1" ht="109.8" customHeight="1" x14ac:dyDescent="0.3">
      <c r="A53" s="173"/>
      <c r="B53" s="173"/>
      <c r="C53" s="182"/>
      <c r="D53" s="173"/>
      <c r="E53" s="173"/>
      <c r="F53" s="173"/>
      <c r="G53" s="173"/>
      <c r="H53" s="176"/>
      <c r="I53" s="176"/>
      <c r="J53" s="176"/>
      <c r="K53" s="175"/>
      <c r="L53" s="175"/>
      <c r="M53" s="175"/>
      <c r="N53" s="185"/>
      <c r="O53" s="176"/>
      <c r="P53" s="174"/>
      <c r="Q53" s="174"/>
      <c r="R53" s="80"/>
      <c r="S53" s="79"/>
      <c r="T53" s="37"/>
      <c r="U53" s="37"/>
      <c r="V53" s="37" t="s">
        <v>373</v>
      </c>
      <c r="W53" s="79" t="s">
        <v>235</v>
      </c>
      <c r="X53" s="37">
        <v>7</v>
      </c>
      <c r="Y53" s="37">
        <v>0</v>
      </c>
    </row>
    <row r="54" spans="1:29" s="13" customFormat="1" ht="13.8" x14ac:dyDescent="0.3">
      <c r="A54" s="12"/>
      <c r="B54" s="12"/>
      <c r="C54" s="16"/>
      <c r="D54" s="12"/>
      <c r="E54" s="12"/>
      <c r="F54" s="12"/>
      <c r="G54" s="12"/>
      <c r="H54" s="14">
        <f>SUM(H2:H52)</f>
        <v>208798037.61999997</v>
      </c>
      <c r="I54" s="14">
        <f t="shared" ref="I54:M54" si="0">SUM(I2:I52)</f>
        <v>177478331.98000002</v>
      </c>
      <c r="J54" s="14">
        <f t="shared" si="0"/>
        <v>31319705.640000001</v>
      </c>
      <c r="K54" s="14">
        <f t="shared" si="0"/>
        <v>146726042.14000005</v>
      </c>
      <c r="L54" s="14">
        <f t="shared" si="0"/>
        <v>124717135.84</v>
      </c>
      <c r="M54" s="14">
        <f t="shared" si="0"/>
        <v>21659856.300000001</v>
      </c>
      <c r="N54" s="139">
        <f>L54/I54</f>
        <v>0.70271753429626749</v>
      </c>
      <c r="O54" s="27"/>
      <c r="P54" s="15"/>
      <c r="Q54" s="15"/>
      <c r="R54" s="15"/>
      <c r="S54" s="16"/>
      <c r="T54" s="49"/>
      <c r="U54" s="49"/>
      <c r="V54" s="49"/>
      <c r="W54" s="16"/>
      <c r="X54" s="49"/>
      <c r="Y54" s="49"/>
    </row>
    <row r="55" spans="1:29" s="13" customFormat="1" ht="13.8" x14ac:dyDescent="0.3">
      <c r="A55" s="12"/>
      <c r="B55" s="12"/>
      <c r="C55" s="16"/>
      <c r="D55" s="12"/>
      <c r="E55" s="12"/>
      <c r="F55" s="12"/>
      <c r="G55" s="12"/>
      <c r="H55" s="14"/>
      <c r="I55" s="14"/>
      <c r="J55" s="14"/>
      <c r="K55" s="19"/>
      <c r="L55" s="19"/>
      <c r="M55" s="19"/>
      <c r="N55" s="126"/>
      <c r="O55" s="27"/>
      <c r="P55" s="15"/>
      <c r="Q55" s="15"/>
      <c r="R55" s="15"/>
      <c r="S55" s="16"/>
      <c r="T55" s="49"/>
      <c r="U55" s="49"/>
      <c r="V55" s="49"/>
      <c r="W55" s="16"/>
      <c r="X55" s="49"/>
      <c r="Y55" s="49"/>
    </row>
    <row r="56" spans="1:29" s="13" customFormat="1" ht="13.8" x14ac:dyDescent="0.3">
      <c r="A56" s="12"/>
      <c r="B56" s="12"/>
      <c r="C56" s="16"/>
      <c r="D56" s="12"/>
      <c r="E56" s="12"/>
      <c r="F56" s="12"/>
      <c r="G56" s="12"/>
      <c r="H56" s="14"/>
      <c r="I56" s="14"/>
      <c r="J56" s="19"/>
      <c r="K56" s="19"/>
      <c r="L56" s="38"/>
      <c r="M56" s="19"/>
      <c r="N56" s="126"/>
      <c r="O56" s="162"/>
      <c r="P56" s="157"/>
      <c r="Q56" s="157"/>
      <c r="R56" s="157"/>
      <c r="S56" s="113"/>
      <c r="T56" s="158"/>
      <c r="U56" s="158"/>
      <c r="V56" s="158"/>
      <c r="W56" s="113"/>
      <c r="X56" s="158"/>
      <c r="Y56" s="158"/>
      <c r="Z56" s="52"/>
      <c r="AA56" s="52"/>
      <c r="AB56" s="52"/>
      <c r="AC56" s="52"/>
    </row>
    <row r="57" spans="1:29" s="13" customFormat="1" ht="13.8" x14ac:dyDescent="0.3">
      <c r="A57" s="12"/>
      <c r="B57" s="12"/>
      <c r="C57" s="16"/>
      <c r="D57" s="12"/>
      <c r="E57" s="12"/>
      <c r="F57" s="12"/>
      <c r="G57" s="44" t="s">
        <v>107</v>
      </c>
      <c r="H57" s="45">
        <f>570302622</f>
        <v>570302622</v>
      </c>
      <c r="I57" s="45">
        <f>H57*0.85</f>
        <v>484757228.69999999</v>
      </c>
      <c r="J57" s="50"/>
      <c r="K57" s="19"/>
      <c r="L57" s="19"/>
      <c r="M57" s="19"/>
      <c r="N57" s="126"/>
      <c r="O57" s="162"/>
      <c r="P57" s="157"/>
      <c r="Q57" s="157"/>
      <c r="R57" s="157"/>
      <c r="S57" s="113"/>
      <c r="T57" s="158"/>
      <c r="U57" s="158"/>
      <c r="V57" s="158"/>
      <c r="W57" s="113"/>
      <c r="X57" s="158"/>
      <c r="Y57" s="158"/>
      <c r="Z57" s="52"/>
      <c r="AA57" s="52"/>
      <c r="AB57" s="52"/>
      <c r="AC57" s="52"/>
    </row>
    <row r="58" spans="1:29" s="13" customFormat="1" ht="13.8" x14ac:dyDescent="0.3">
      <c r="A58" s="12"/>
      <c r="B58" s="12"/>
      <c r="C58" s="16"/>
      <c r="D58" s="12"/>
      <c r="E58" s="12"/>
      <c r="F58" s="12"/>
      <c r="G58" s="3" t="s">
        <v>108</v>
      </c>
      <c r="H58" s="42">
        <f>H54/H57</f>
        <v>0.36611796889125992</v>
      </c>
      <c r="I58" s="42">
        <f t="shared" ref="I58" si="1">I54/I57</f>
        <v>0.36611796889744869</v>
      </c>
      <c r="J58" s="51"/>
      <c r="K58" s="19"/>
      <c r="L58" s="19"/>
      <c r="M58" s="19"/>
      <c r="N58" s="126"/>
      <c r="O58" s="162"/>
      <c r="P58" s="157"/>
      <c r="Q58" s="157"/>
      <c r="R58" s="157"/>
      <c r="S58" s="113"/>
      <c r="T58" s="158"/>
      <c r="U58" s="158"/>
      <c r="V58" s="158"/>
      <c r="W58" s="113"/>
      <c r="X58" s="158"/>
      <c r="Y58" s="158"/>
      <c r="Z58" s="52"/>
      <c r="AA58" s="52"/>
      <c r="AB58" s="52"/>
      <c r="AC58" s="52"/>
    </row>
    <row r="59" spans="1:29" s="13" customFormat="1" ht="27.6" x14ac:dyDescent="0.3">
      <c r="A59" s="12"/>
      <c r="B59" s="12"/>
      <c r="C59" s="16"/>
      <c r="D59" s="12"/>
      <c r="E59" s="12"/>
      <c r="F59" s="12"/>
      <c r="G59" s="3" t="s">
        <v>109</v>
      </c>
      <c r="H59" s="42">
        <f>K54/H54</f>
        <v>0.70271753418982186</v>
      </c>
      <c r="I59" s="42">
        <f>L54/I54</f>
        <v>0.70271753429626749</v>
      </c>
      <c r="J59" s="51"/>
      <c r="K59" s="19"/>
      <c r="L59" s="19"/>
      <c r="M59" s="19"/>
      <c r="N59" s="126"/>
      <c r="O59" s="162"/>
      <c r="P59" s="157"/>
      <c r="Q59" s="157"/>
      <c r="R59" s="157"/>
      <c r="S59" s="113"/>
      <c r="T59" s="158"/>
      <c r="U59" s="158"/>
      <c r="V59" s="158"/>
      <c r="W59" s="113"/>
      <c r="X59" s="158"/>
      <c r="Y59" s="158"/>
      <c r="Z59" s="52"/>
      <c r="AA59" s="52"/>
      <c r="AB59" s="52"/>
      <c r="AC59" s="52"/>
    </row>
    <row r="60" spans="1:29" s="13" customFormat="1" ht="27.6" x14ac:dyDescent="0.3">
      <c r="A60" s="12"/>
      <c r="B60" s="12"/>
      <c r="C60" s="16"/>
      <c r="D60" s="12"/>
      <c r="E60" s="12"/>
      <c r="F60" s="12"/>
      <c r="G60" s="3" t="s">
        <v>110</v>
      </c>
      <c r="H60" s="42">
        <f>K54/H57</f>
        <v>0.25727751632185208</v>
      </c>
      <c r="I60" s="42">
        <f>L54/I57</f>
        <v>0.25727751636517271</v>
      </c>
      <c r="J60" s="51"/>
      <c r="K60" s="19"/>
      <c r="L60" s="19"/>
      <c r="M60" s="19"/>
      <c r="N60" s="126"/>
      <c r="O60" s="162"/>
      <c r="P60" s="157"/>
      <c r="Q60" s="157"/>
      <c r="R60" s="157"/>
      <c r="S60" s="113"/>
      <c r="T60" s="158"/>
      <c r="U60" s="158"/>
      <c r="V60" s="158"/>
      <c r="W60" s="113"/>
      <c r="X60" s="158"/>
      <c r="Y60" s="158"/>
      <c r="Z60" s="52"/>
      <c r="AA60" s="52"/>
      <c r="AB60" s="52"/>
      <c r="AC60" s="52"/>
    </row>
    <row r="61" spans="1:29" s="13" customFormat="1" ht="13.8" x14ac:dyDescent="0.3">
      <c r="A61" s="12"/>
      <c r="B61" s="12"/>
      <c r="C61" s="16"/>
      <c r="D61" s="12"/>
      <c r="E61" s="12"/>
      <c r="F61" s="12"/>
      <c r="G61" s="44" t="s">
        <v>111</v>
      </c>
      <c r="H61" s="46">
        <f>142575656</f>
        <v>142575656</v>
      </c>
      <c r="I61" s="46">
        <f>H61*0.85</f>
        <v>121189307.59999999</v>
      </c>
      <c r="J61" s="50"/>
      <c r="K61" s="19"/>
      <c r="L61" s="19"/>
      <c r="M61" s="19"/>
      <c r="N61" s="126"/>
      <c r="O61" s="162"/>
      <c r="P61" s="157"/>
      <c r="Q61" s="157"/>
      <c r="R61" s="157"/>
      <c r="S61" s="113"/>
      <c r="T61" s="158"/>
      <c r="U61" s="158"/>
      <c r="V61" s="158"/>
      <c r="W61" s="113"/>
      <c r="X61" s="158"/>
      <c r="Y61" s="158"/>
      <c r="Z61" s="52"/>
      <c r="AA61" s="52"/>
      <c r="AB61" s="52"/>
      <c r="AC61" s="52"/>
    </row>
    <row r="62" spans="1:29" s="13" customFormat="1" ht="27.6" x14ac:dyDescent="0.3">
      <c r="A62" s="12"/>
      <c r="B62" s="12"/>
      <c r="C62" s="16"/>
      <c r="D62" s="12"/>
      <c r="E62" s="12"/>
      <c r="F62" s="12"/>
      <c r="G62" s="3" t="s">
        <v>112</v>
      </c>
      <c r="H62" s="42">
        <f>K54/H61</f>
        <v>1.0291100616784119</v>
      </c>
      <c r="I62" s="42">
        <f>L54/I61</f>
        <v>1.0291100618516944</v>
      </c>
      <c r="J62" s="51"/>
      <c r="K62" s="19"/>
      <c r="L62" s="19"/>
      <c r="M62" s="19"/>
      <c r="N62" s="126"/>
      <c r="O62" s="162"/>
      <c r="P62" s="157"/>
      <c r="Q62" s="157"/>
      <c r="R62" s="157"/>
      <c r="S62" s="113"/>
      <c r="T62" s="158"/>
      <c r="U62" s="158"/>
      <c r="V62" s="158"/>
      <c r="W62" s="113"/>
      <c r="X62" s="158"/>
      <c r="Y62" s="158"/>
      <c r="Z62" s="52"/>
      <c r="AA62" s="52"/>
      <c r="AB62" s="52"/>
      <c r="AC62" s="52"/>
    </row>
    <row r="63" spans="1:29" s="13" customFormat="1" ht="13.8" x14ac:dyDescent="0.3">
      <c r="A63" s="12"/>
      <c r="B63" s="12"/>
      <c r="C63" s="16"/>
      <c r="D63" s="12"/>
      <c r="E63" s="12"/>
      <c r="F63" s="12"/>
      <c r="G63" s="12"/>
      <c r="H63" s="14"/>
      <c r="I63" s="14"/>
      <c r="J63" s="19"/>
      <c r="K63" s="19"/>
      <c r="L63" s="19"/>
      <c r="M63" s="19"/>
      <c r="N63" s="126"/>
      <c r="O63" s="162"/>
      <c r="P63" s="157"/>
      <c r="Q63" s="157"/>
      <c r="R63" s="157"/>
      <c r="S63" s="113"/>
      <c r="T63" s="158"/>
      <c r="U63" s="158"/>
      <c r="V63" s="158"/>
      <c r="W63" s="113"/>
      <c r="X63" s="158"/>
      <c r="Y63" s="158"/>
      <c r="Z63" s="52"/>
      <c r="AA63" s="52"/>
      <c r="AB63" s="52"/>
      <c r="AC63" s="52"/>
    </row>
    <row r="64" spans="1:29" s="13" customFormat="1" ht="13.8" x14ac:dyDescent="0.3">
      <c r="A64" s="12"/>
      <c r="B64" s="12"/>
      <c r="C64" s="16"/>
      <c r="D64" s="12"/>
      <c r="E64" s="12"/>
      <c r="F64" s="12"/>
      <c r="G64" s="158"/>
      <c r="H64" s="19"/>
      <c r="I64" s="19"/>
      <c r="J64" s="19"/>
      <c r="K64" s="19"/>
      <c r="L64" s="19"/>
      <c r="M64" s="19"/>
      <c r="N64" s="126"/>
      <c r="O64" s="162"/>
      <c r="P64" s="157"/>
      <c r="Q64" s="157"/>
      <c r="R64" s="157"/>
      <c r="S64" s="113"/>
      <c r="T64" s="158"/>
      <c r="U64" s="158"/>
      <c r="V64" s="158"/>
      <c r="W64" s="113"/>
      <c r="X64" s="158"/>
      <c r="Y64" s="158"/>
      <c r="Z64" s="52"/>
      <c r="AA64" s="52"/>
      <c r="AB64" s="52"/>
      <c r="AC64" s="52"/>
    </row>
    <row r="65" spans="1:29" s="13" customFormat="1" ht="13.8" x14ac:dyDescent="0.3">
      <c r="A65" s="12"/>
      <c r="B65" s="12"/>
      <c r="C65" s="16"/>
      <c r="D65" s="12"/>
      <c r="E65" s="12"/>
      <c r="F65" s="12"/>
      <c r="G65" s="158"/>
      <c r="H65" s="19"/>
      <c r="I65" s="19"/>
      <c r="J65" s="19"/>
      <c r="K65" s="19"/>
      <c r="L65" s="19"/>
      <c r="M65" s="19"/>
      <c r="N65" s="126"/>
      <c r="O65" s="162"/>
      <c r="P65" s="157"/>
      <c r="Q65" s="157"/>
      <c r="R65" s="157"/>
      <c r="S65" s="113"/>
      <c r="T65" s="158"/>
      <c r="U65" s="158"/>
      <c r="V65" s="158"/>
      <c r="W65" s="113"/>
      <c r="X65" s="158"/>
      <c r="Y65" s="158"/>
      <c r="Z65" s="52"/>
      <c r="AA65" s="52"/>
      <c r="AB65" s="52"/>
      <c r="AC65" s="52"/>
    </row>
    <row r="66" spans="1:29" s="13" customFormat="1" ht="13.8" x14ac:dyDescent="0.3">
      <c r="A66" s="12"/>
      <c r="B66" s="12"/>
      <c r="C66" s="16"/>
      <c r="D66" s="12"/>
      <c r="E66" s="12"/>
      <c r="F66" s="12"/>
      <c r="G66" s="158"/>
      <c r="H66" s="19"/>
      <c r="I66" s="19"/>
      <c r="J66" s="19"/>
      <c r="K66" s="19"/>
      <c r="L66" s="19"/>
      <c r="M66" s="19"/>
      <c r="N66" s="126"/>
      <c r="O66" s="162"/>
      <c r="P66" s="157"/>
      <c r="Q66" s="157"/>
      <c r="R66" s="157"/>
      <c r="S66" s="113"/>
      <c r="T66" s="158"/>
      <c r="U66" s="158"/>
      <c r="V66" s="158"/>
      <c r="W66" s="113"/>
      <c r="X66" s="158"/>
      <c r="Y66" s="158"/>
      <c r="Z66" s="52"/>
      <c r="AA66" s="52"/>
      <c r="AB66" s="52"/>
      <c r="AC66" s="52"/>
    </row>
    <row r="67" spans="1:29" s="13" customFormat="1" ht="13.8" x14ac:dyDescent="0.3">
      <c r="A67" s="12"/>
      <c r="B67" s="12"/>
      <c r="C67" s="16"/>
      <c r="D67" s="12"/>
      <c r="E67" s="12"/>
      <c r="F67" s="154"/>
      <c r="G67" s="155"/>
      <c r="H67" s="154"/>
      <c r="I67" s="154"/>
      <c r="J67" s="154"/>
      <c r="K67" s="154"/>
      <c r="L67" s="154"/>
      <c r="M67" s="156"/>
      <c r="N67" s="156"/>
      <c r="O67" s="162"/>
      <c r="P67" s="157"/>
      <c r="Q67" s="157"/>
      <c r="R67" s="157"/>
      <c r="S67" s="113"/>
      <c r="T67" s="158"/>
      <c r="U67" s="158"/>
      <c r="V67" s="158"/>
      <c r="W67" s="113"/>
      <c r="X67" s="158"/>
      <c r="Y67" s="158"/>
      <c r="Z67" s="52"/>
      <c r="AA67" s="52"/>
      <c r="AB67" s="52"/>
      <c r="AC67" s="52"/>
    </row>
    <row r="68" spans="1:29" s="13" customFormat="1" ht="13.8" x14ac:dyDescent="0.3">
      <c r="A68" s="12"/>
      <c r="B68" s="12"/>
      <c r="C68" s="16"/>
      <c r="D68" s="12"/>
      <c r="E68" s="12"/>
      <c r="F68" s="158"/>
      <c r="G68" s="113"/>
      <c r="H68" s="158"/>
      <c r="I68" s="115"/>
      <c r="J68" s="115"/>
      <c r="K68" s="159"/>
      <c r="L68" s="153"/>
      <c r="M68" s="160"/>
      <c r="N68" s="161"/>
      <c r="O68" s="162"/>
      <c r="P68" s="157"/>
      <c r="Q68" s="157"/>
      <c r="R68" s="157"/>
      <c r="S68" s="113"/>
      <c r="T68" s="158"/>
      <c r="U68" s="158"/>
      <c r="V68" s="158"/>
      <c r="W68" s="113"/>
      <c r="X68" s="158"/>
      <c r="Y68" s="158"/>
      <c r="Z68" s="52"/>
      <c r="AA68" s="52"/>
      <c r="AB68" s="52"/>
      <c r="AC68" s="52"/>
    </row>
    <row r="69" spans="1:29" s="13" customFormat="1" ht="13.8" x14ac:dyDescent="0.3">
      <c r="A69" s="12"/>
      <c r="B69" s="12"/>
      <c r="C69" s="16"/>
      <c r="D69" s="12"/>
      <c r="E69" s="12"/>
      <c r="F69" s="158"/>
      <c r="G69" s="113"/>
      <c r="H69" s="162"/>
      <c r="I69" s="153"/>
      <c r="J69" s="153"/>
      <c r="K69" s="159"/>
      <c r="L69" s="153"/>
      <c r="M69" s="160"/>
      <c r="N69" s="161"/>
      <c r="O69" s="162"/>
      <c r="P69" s="157"/>
      <c r="Q69" s="157"/>
      <c r="R69" s="157"/>
      <c r="S69" s="113"/>
      <c r="T69" s="158"/>
      <c r="U69" s="158"/>
      <c r="V69" s="158"/>
      <c r="W69" s="113"/>
      <c r="X69" s="158"/>
      <c r="Y69" s="158"/>
      <c r="Z69" s="52"/>
      <c r="AA69" s="52"/>
      <c r="AB69" s="52"/>
      <c r="AC69" s="52"/>
    </row>
    <row r="70" spans="1:29" s="13" customFormat="1" ht="13.8" x14ac:dyDescent="0.3">
      <c r="A70" s="12"/>
      <c r="B70" s="12"/>
      <c r="C70" s="16"/>
      <c r="D70" s="12"/>
      <c r="E70" s="12"/>
      <c r="F70" s="158"/>
      <c r="G70" s="113"/>
      <c r="H70" s="162"/>
      <c r="I70" s="153"/>
      <c r="J70" s="153"/>
      <c r="K70" s="159"/>
      <c r="L70" s="153"/>
      <c r="M70" s="160"/>
      <c r="N70" s="161"/>
      <c r="O70" s="162"/>
      <c r="P70" s="157"/>
      <c r="Q70" s="157"/>
      <c r="R70" s="157"/>
      <c r="S70" s="113"/>
      <c r="T70" s="158"/>
      <c r="U70" s="158"/>
      <c r="V70" s="158"/>
      <c r="W70" s="113"/>
      <c r="X70" s="158"/>
      <c r="Y70" s="158"/>
      <c r="Z70" s="52"/>
      <c r="AA70" s="52"/>
      <c r="AB70" s="52"/>
      <c r="AC70" s="52"/>
    </row>
    <row r="71" spans="1:29" s="13" customFormat="1" ht="13.8" x14ac:dyDescent="0.3">
      <c r="A71" s="12"/>
      <c r="B71" s="12"/>
      <c r="C71" s="16"/>
      <c r="D71" s="12"/>
      <c r="E71" s="12"/>
      <c r="F71" s="162"/>
      <c r="G71" s="113"/>
      <c r="H71" s="162"/>
      <c r="I71" s="153"/>
      <c r="J71" s="153"/>
      <c r="K71" s="159"/>
      <c r="L71" s="151"/>
      <c r="M71" s="160"/>
      <c r="N71" s="161"/>
      <c r="O71" s="162"/>
      <c r="P71" s="157"/>
      <c r="Q71" s="157"/>
      <c r="R71" s="157"/>
      <c r="S71" s="113"/>
      <c r="T71" s="158"/>
      <c r="U71" s="158"/>
      <c r="V71" s="158"/>
      <c r="W71" s="113"/>
      <c r="X71" s="158"/>
      <c r="Y71" s="158"/>
      <c r="Z71" s="52"/>
      <c r="AA71" s="52"/>
      <c r="AB71" s="52"/>
      <c r="AC71" s="52"/>
    </row>
    <row r="72" spans="1:29" s="13" customFormat="1" ht="13.8" x14ac:dyDescent="0.3">
      <c r="A72" s="12"/>
      <c r="B72" s="12"/>
      <c r="C72" s="16"/>
      <c r="D72" s="12"/>
      <c r="E72" s="12"/>
      <c r="F72" s="158"/>
      <c r="G72" s="113"/>
      <c r="H72" s="162"/>
      <c r="I72" s="153"/>
      <c r="J72" s="153"/>
      <c r="K72" s="160"/>
      <c r="L72" s="56"/>
      <c r="M72" s="160"/>
      <c r="N72" s="121"/>
      <c r="O72" s="162"/>
      <c r="P72" s="157"/>
      <c r="Q72" s="157"/>
      <c r="R72" s="157"/>
      <c r="S72" s="113"/>
      <c r="T72" s="158"/>
      <c r="U72" s="158"/>
      <c r="V72" s="158"/>
      <c r="W72" s="113"/>
      <c r="X72" s="158"/>
      <c r="Y72" s="158"/>
      <c r="Z72" s="52"/>
      <c r="AA72" s="52"/>
      <c r="AB72" s="52"/>
      <c r="AC72" s="52"/>
    </row>
    <row r="73" spans="1:29" s="13" customFormat="1" ht="13.8" x14ac:dyDescent="0.3">
      <c r="A73" s="12"/>
      <c r="B73" s="12"/>
      <c r="C73" s="16"/>
      <c r="D73" s="12"/>
      <c r="E73" s="12"/>
      <c r="F73" s="158"/>
      <c r="G73" s="113"/>
      <c r="H73" s="162"/>
      <c r="I73" s="153"/>
      <c r="J73" s="153"/>
      <c r="K73" s="160"/>
      <c r="L73" s="56"/>
      <c r="M73" s="160"/>
      <c r="N73" s="121"/>
      <c r="O73" s="162"/>
      <c r="P73" s="128"/>
      <c r="Q73" s="157"/>
      <c r="R73" s="157"/>
      <c r="S73" s="113"/>
      <c r="T73" s="158"/>
      <c r="U73" s="158"/>
      <c r="V73" s="158"/>
      <c r="W73" s="113"/>
      <c r="X73" s="158"/>
      <c r="Y73" s="158"/>
      <c r="Z73" s="52"/>
      <c r="AA73" s="52"/>
      <c r="AB73" s="52"/>
      <c r="AC73" s="52"/>
    </row>
    <row r="74" spans="1:29" s="13" customFormat="1" ht="13.8" x14ac:dyDescent="0.3">
      <c r="A74" s="12"/>
      <c r="B74" s="12"/>
      <c r="C74" s="16"/>
      <c r="D74" s="12"/>
      <c r="E74" s="12"/>
      <c r="F74" s="158"/>
      <c r="G74" s="113"/>
      <c r="H74" s="162"/>
      <c r="I74" s="153"/>
      <c r="J74" s="153"/>
      <c r="K74" s="160"/>
      <c r="L74" s="56"/>
      <c r="M74" s="160"/>
      <c r="N74" s="121"/>
      <c r="O74" s="162"/>
      <c r="P74" s="128"/>
      <c r="Q74" s="157"/>
      <c r="R74" s="157"/>
      <c r="S74" s="113"/>
      <c r="T74" s="158"/>
      <c r="U74" s="158"/>
      <c r="V74" s="158"/>
      <c r="W74" s="113"/>
      <c r="X74" s="158"/>
      <c r="Y74" s="158"/>
      <c r="Z74" s="52"/>
      <c r="AA74" s="52"/>
      <c r="AB74" s="52"/>
      <c r="AC74" s="52"/>
    </row>
    <row r="75" spans="1:29" s="13" customFormat="1" ht="13.8" x14ac:dyDescent="0.3">
      <c r="A75" s="12"/>
      <c r="B75" s="12"/>
      <c r="C75" s="16"/>
      <c r="D75" s="12"/>
      <c r="E75" s="12"/>
      <c r="F75" s="158"/>
      <c r="G75" s="113"/>
      <c r="H75" s="162"/>
      <c r="I75" s="153"/>
      <c r="J75" s="153"/>
      <c r="K75" s="160"/>
      <c r="L75" s="56"/>
      <c r="M75" s="160"/>
      <c r="N75" s="121"/>
      <c r="O75" s="162"/>
      <c r="P75" s="157"/>
      <c r="Q75" s="157"/>
      <c r="R75" s="157"/>
      <c r="S75" s="113"/>
      <c r="T75" s="158"/>
      <c r="U75" s="158"/>
      <c r="V75" s="158"/>
      <c r="W75" s="113"/>
      <c r="X75" s="158"/>
      <c r="Y75" s="158"/>
      <c r="Z75" s="52"/>
      <c r="AA75" s="52"/>
      <c r="AB75" s="52"/>
      <c r="AC75" s="52"/>
    </row>
    <row r="76" spans="1:29" s="13" customFormat="1" ht="13.8" x14ac:dyDescent="0.3">
      <c r="A76" s="12"/>
      <c r="B76" s="12"/>
      <c r="C76" s="16"/>
      <c r="D76" s="12"/>
      <c r="E76" s="12"/>
      <c r="F76" s="158"/>
      <c r="G76" s="113"/>
      <c r="H76" s="162"/>
      <c r="I76" s="153"/>
      <c r="J76" s="153"/>
      <c r="K76" s="160"/>
      <c r="L76" s="56"/>
      <c r="M76" s="160"/>
      <c r="N76" s="121"/>
      <c r="O76" s="162"/>
      <c r="P76" s="168"/>
      <c r="Q76" s="157"/>
      <c r="R76" s="157"/>
      <c r="S76" s="113"/>
      <c r="T76" s="158"/>
      <c r="U76" s="158"/>
      <c r="V76" s="158"/>
      <c r="W76" s="113"/>
      <c r="X76" s="158"/>
      <c r="Y76" s="158"/>
      <c r="Z76" s="52"/>
      <c r="AA76" s="52"/>
      <c r="AB76" s="52"/>
      <c r="AC76" s="52"/>
    </row>
    <row r="77" spans="1:29" s="13" customFormat="1" ht="13.8" x14ac:dyDescent="0.3">
      <c r="A77" s="12"/>
      <c r="B77" s="12"/>
      <c r="C77" s="16"/>
      <c r="D77" s="12"/>
      <c r="E77" s="12"/>
      <c r="F77" s="158"/>
      <c r="G77" s="113"/>
      <c r="H77" s="162"/>
      <c r="I77" s="153"/>
      <c r="J77" s="153"/>
      <c r="K77" s="160"/>
      <c r="L77" s="56"/>
      <c r="M77" s="160"/>
      <c r="N77" s="121"/>
      <c r="O77" s="162"/>
      <c r="P77" s="157"/>
      <c r="Q77" s="157"/>
      <c r="R77" s="157"/>
      <c r="S77" s="113"/>
      <c r="T77" s="158"/>
      <c r="U77" s="158"/>
      <c r="V77" s="158"/>
      <c r="W77" s="113"/>
      <c r="X77" s="158"/>
      <c r="Y77" s="158"/>
      <c r="Z77" s="52"/>
      <c r="AA77" s="52"/>
      <c r="AB77" s="52"/>
      <c r="AC77" s="52"/>
    </row>
    <row r="78" spans="1:29" s="13" customFormat="1" ht="13.8" x14ac:dyDescent="0.3">
      <c r="A78" s="12"/>
      <c r="B78" s="12"/>
      <c r="C78" s="16"/>
      <c r="D78" s="12"/>
      <c r="E78" s="12"/>
      <c r="F78" s="158"/>
      <c r="G78" s="113"/>
      <c r="H78" s="162"/>
      <c r="I78" s="153"/>
      <c r="J78" s="153"/>
      <c r="K78" s="160"/>
      <c r="L78" s="56"/>
      <c r="M78" s="160"/>
      <c r="N78" s="121"/>
      <c r="O78" s="162"/>
      <c r="P78" s="157"/>
      <c r="Q78" s="157"/>
      <c r="R78" s="157"/>
      <c r="S78" s="113"/>
      <c r="T78" s="158"/>
      <c r="U78" s="158"/>
      <c r="V78" s="158"/>
      <c r="W78" s="113"/>
      <c r="X78" s="158"/>
      <c r="Y78" s="158"/>
      <c r="Z78" s="52"/>
      <c r="AA78" s="52"/>
      <c r="AB78" s="52"/>
      <c r="AC78" s="52"/>
    </row>
    <row r="79" spans="1:29" s="13" customFormat="1" ht="13.8" x14ac:dyDescent="0.3">
      <c r="A79" s="12"/>
      <c r="B79" s="12"/>
      <c r="C79" s="16"/>
      <c r="D79" s="12"/>
      <c r="E79" s="12"/>
      <c r="F79" s="158"/>
      <c r="G79" s="113"/>
      <c r="H79" s="19"/>
      <c r="I79" s="19"/>
      <c r="J79" s="19"/>
      <c r="K79" s="170"/>
      <c r="L79" s="19"/>
      <c r="M79" s="19"/>
      <c r="N79" s="126"/>
      <c r="O79" s="162"/>
      <c r="P79" s="157"/>
      <c r="Q79" s="157"/>
      <c r="R79" s="157"/>
      <c r="S79" s="113"/>
      <c r="T79" s="158"/>
      <c r="U79" s="158"/>
      <c r="V79" s="158"/>
      <c r="W79" s="113"/>
      <c r="X79" s="158"/>
      <c r="Y79" s="158"/>
      <c r="Z79" s="52"/>
      <c r="AA79" s="52"/>
      <c r="AB79" s="52"/>
      <c r="AC79" s="52"/>
    </row>
    <row r="80" spans="1:29" s="13" customFormat="1" ht="13.8" x14ac:dyDescent="0.3">
      <c r="A80" s="12"/>
      <c r="B80" s="12"/>
      <c r="C80" s="16"/>
      <c r="D80" s="12"/>
      <c r="E80" s="12"/>
      <c r="F80" s="158"/>
      <c r="G80" s="158"/>
      <c r="H80" s="19"/>
      <c r="I80" s="19"/>
      <c r="J80" s="19"/>
      <c r="K80" s="19"/>
      <c r="L80" s="19"/>
      <c r="M80" s="19"/>
      <c r="N80" s="126"/>
      <c r="O80" s="162"/>
      <c r="P80" s="157"/>
      <c r="Q80" s="157"/>
      <c r="R80" s="157"/>
      <c r="S80" s="113"/>
      <c r="T80" s="158"/>
      <c r="U80" s="158"/>
      <c r="V80" s="158"/>
      <c r="W80" s="113"/>
      <c r="X80" s="158"/>
      <c r="Y80" s="158"/>
      <c r="Z80" s="52"/>
      <c r="AA80" s="52"/>
      <c r="AB80" s="52"/>
      <c r="AC80" s="52"/>
    </row>
    <row r="81" spans="1:29" s="13" customFormat="1" ht="13.8" x14ac:dyDescent="0.3">
      <c r="A81" s="12"/>
      <c r="B81" s="12"/>
      <c r="C81" s="16"/>
      <c r="D81" s="12"/>
      <c r="E81" s="12"/>
      <c r="F81" s="158"/>
      <c r="G81" s="158"/>
      <c r="H81" s="19"/>
      <c r="I81" s="19"/>
      <c r="J81" s="19"/>
      <c r="K81" s="19"/>
      <c r="L81" s="19"/>
      <c r="M81" s="19"/>
      <c r="N81" s="126"/>
      <c r="O81" s="162"/>
      <c r="P81" s="157"/>
      <c r="Q81" s="157"/>
      <c r="R81" s="157"/>
      <c r="S81" s="113"/>
      <c r="T81" s="158"/>
      <c r="U81" s="158"/>
      <c r="V81" s="158"/>
      <c r="W81" s="113"/>
      <c r="X81" s="158"/>
      <c r="Y81" s="158"/>
      <c r="Z81" s="52"/>
      <c r="AA81" s="52"/>
      <c r="AB81" s="52"/>
      <c r="AC81" s="52"/>
    </row>
    <row r="82" spans="1:29" s="13" customFormat="1" ht="13.8" x14ac:dyDescent="0.3">
      <c r="A82" s="12"/>
      <c r="B82" s="12"/>
      <c r="C82" s="16"/>
      <c r="D82" s="12"/>
      <c r="E82" s="12"/>
      <c r="F82" s="158"/>
      <c r="G82" s="158"/>
      <c r="H82" s="19"/>
      <c r="I82" s="19"/>
      <c r="J82" s="19"/>
      <c r="K82" s="19"/>
      <c r="L82" s="19"/>
      <c r="M82" s="19"/>
      <c r="N82" s="126"/>
      <c r="O82" s="162"/>
      <c r="P82" s="157"/>
      <c r="Q82" s="157"/>
      <c r="R82" s="157"/>
      <c r="S82" s="113"/>
      <c r="T82" s="158"/>
      <c r="U82" s="158"/>
      <c r="V82" s="158"/>
      <c r="W82" s="113"/>
      <c r="X82" s="158"/>
      <c r="Y82" s="158"/>
      <c r="Z82" s="52"/>
      <c r="AA82" s="52"/>
      <c r="AB82" s="52"/>
      <c r="AC82" s="52"/>
    </row>
    <row r="83" spans="1:29" s="13" customFormat="1" ht="13.8" x14ac:dyDescent="0.3">
      <c r="A83" s="12"/>
      <c r="B83" s="12"/>
      <c r="C83" s="16"/>
      <c r="D83" s="12"/>
      <c r="E83" s="12"/>
      <c r="F83" s="158"/>
      <c r="G83" s="158"/>
      <c r="H83" s="19"/>
      <c r="I83" s="19"/>
      <c r="J83" s="19"/>
      <c r="K83" s="19"/>
      <c r="L83" s="19"/>
      <c r="M83" s="19"/>
      <c r="N83" s="126"/>
      <c r="O83" s="162"/>
      <c r="P83" s="157"/>
      <c r="Q83" s="157"/>
      <c r="R83" s="157"/>
      <c r="S83" s="113"/>
      <c r="T83" s="158"/>
      <c r="U83" s="158"/>
      <c r="V83" s="158"/>
      <c r="W83" s="113"/>
      <c r="X83" s="158"/>
      <c r="Y83" s="158"/>
      <c r="Z83" s="52"/>
      <c r="AA83" s="52"/>
      <c r="AB83" s="52"/>
      <c r="AC83" s="52"/>
    </row>
    <row r="84" spans="1:29" s="13" customFormat="1" ht="13.8" x14ac:dyDescent="0.3">
      <c r="A84" s="12"/>
      <c r="B84" s="12"/>
      <c r="C84" s="16"/>
      <c r="D84" s="12"/>
      <c r="E84" s="12"/>
      <c r="F84" s="158"/>
      <c r="G84" s="158"/>
      <c r="H84" s="19"/>
      <c r="I84" s="19"/>
      <c r="J84" s="19"/>
      <c r="K84" s="19"/>
      <c r="L84" s="19"/>
      <c r="M84" s="19"/>
      <c r="N84" s="126"/>
      <c r="O84" s="162"/>
      <c r="P84" s="157"/>
      <c r="Q84" s="157"/>
      <c r="R84" s="157"/>
      <c r="S84" s="113"/>
      <c r="T84" s="158"/>
      <c r="U84" s="158"/>
      <c r="V84" s="158"/>
      <c r="W84" s="113"/>
      <c r="X84" s="158"/>
      <c r="Y84" s="158"/>
      <c r="Z84" s="52"/>
      <c r="AA84" s="52"/>
      <c r="AB84" s="52"/>
      <c r="AC84" s="52"/>
    </row>
    <row r="85" spans="1:29" s="13" customFormat="1" ht="13.8" x14ac:dyDescent="0.3">
      <c r="A85" s="12"/>
      <c r="B85" s="12"/>
      <c r="C85" s="16"/>
      <c r="D85" s="12"/>
      <c r="E85" s="12"/>
      <c r="F85" s="158"/>
      <c r="G85" s="158"/>
      <c r="H85" s="19"/>
      <c r="I85" s="19"/>
      <c r="J85" s="19"/>
      <c r="K85" s="19"/>
      <c r="L85" s="19"/>
      <c r="M85" s="19"/>
      <c r="N85" s="126"/>
      <c r="O85" s="162"/>
      <c r="P85" s="157"/>
      <c r="Q85" s="157"/>
      <c r="R85" s="157"/>
      <c r="S85" s="113"/>
      <c r="T85" s="158"/>
      <c r="U85" s="158"/>
      <c r="V85" s="158"/>
      <c r="W85" s="113"/>
      <c r="X85" s="158"/>
      <c r="Y85" s="158"/>
      <c r="Z85" s="52"/>
      <c r="AA85" s="52"/>
      <c r="AB85" s="52"/>
      <c r="AC85" s="52"/>
    </row>
    <row r="86" spans="1:29" s="13" customFormat="1" ht="13.8" x14ac:dyDescent="0.3">
      <c r="A86" s="12"/>
      <c r="B86" s="12"/>
      <c r="C86" s="16"/>
      <c r="D86" s="12"/>
      <c r="E86" s="12"/>
      <c r="F86" s="158"/>
      <c r="G86" s="158"/>
      <c r="H86" s="19"/>
      <c r="I86" s="19"/>
      <c r="J86" s="19"/>
      <c r="K86" s="19"/>
      <c r="L86" s="19"/>
      <c r="M86" s="19"/>
      <c r="N86" s="126"/>
      <c r="O86" s="162"/>
      <c r="P86" s="157"/>
      <c r="Q86" s="157"/>
      <c r="R86" s="157"/>
      <c r="S86" s="113"/>
      <c r="T86" s="158"/>
      <c r="U86" s="158"/>
      <c r="V86" s="158"/>
      <c r="W86" s="113"/>
      <c r="X86" s="158"/>
      <c r="Y86" s="158"/>
      <c r="Z86" s="52"/>
      <c r="AA86" s="52"/>
      <c r="AB86" s="52"/>
      <c r="AC86" s="52"/>
    </row>
    <row r="87" spans="1:29" s="13" customFormat="1" ht="13.8" x14ac:dyDescent="0.3">
      <c r="A87" s="12"/>
      <c r="B87" s="12"/>
      <c r="C87" s="16"/>
      <c r="D87" s="12"/>
      <c r="E87" s="12"/>
      <c r="F87" s="158"/>
      <c r="G87" s="158"/>
      <c r="H87" s="19"/>
      <c r="I87" s="19"/>
      <c r="J87" s="19"/>
      <c r="K87" s="19"/>
      <c r="L87" s="19"/>
      <c r="M87" s="19"/>
      <c r="N87" s="126"/>
      <c r="O87" s="162"/>
      <c r="P87" s="157"/>
      <c r="Q87" s="157"/>
      <c r="R87" s="157"/>
      <c r="S87" s="113"/>
      <c r="T87" s="158"/>
      <c r="U87" s="158"/>
      <c r="V87" s="158"/>
      <c r="W87" s="113"/>
      <c r="X87" s="158"/>
      <c r="Y87" s="158"/>
      <c r="Z87" s="52"/>
      <c r="AA87" s="52"/>
      <c r="AB87" s="52"/>
      <c r="AC87" s="52"/>
    </row>
    <row r="88" spans="1:29" s="13" customFormat="1" ht="13.8" x14ac:dyDescent="0.3">
      <c r="A88" s="12"/>
      <c r="B88" s="12"/>
      <c r="C88" s="16"/>
      <c r="D88" s="12"/>
      <c r="E88" s="12"/>
      <c r="F88" s="158"/>
      <c r="G88" s="158"/>
      <c r="H88" s="19"/>
      <c r="I88" s="19"/>
      <c r="J88" s="19"/>
      <c r="K88" s="19"/>
      <c r="L88" s="19"/>
      <c r="M88" s="19"/>
      <c r="N88" s="126"/>
      <c r="O88" s="162"/>
      <c r="P88" s="157"/>
      <c r="Q88" s="157"/>
      <c r="R88" s="157"/>
      <c r="S88" s="113"/>
      <c r="T88" s="158"/>
      <c r="U88" s="158"/>
      <c r="V88" s="158"/>
      <c r="W88" s="113"/>
      <c r="X88" s="158"/>
      <c r="Y88" s="158"/>
      <c r="Z88" s="52"/>
      <c r="AA88" s="52"/>
      <c r="AB88" s="52"/>
      <c r="AC88" s="52"/>
    </row>
    <row r="89" spans="1:29" s="13" customFormat="1" ht="13.8" x14ac:dyDescent="0.3">
      <c r="A89" s="12"/>
      <c r="B89" s="12"/>
      <c r="C89" s="16"/>
      <c r="D89" s="12"/>
      <c r="E89" s="12"/>
      <c r="F89" s="158"/>
      <c r="G89" s="158"/>
      <c r="H89" s="19"/>
      <c r="I89" s="19"/>
      <c r="J89" s="19"/>
      <c r="K89" s="19"/>
      <c r="L89" s="19"/>
      <c r="M89" s="19"/>
      <c r="N89" s="126"/>
      <c r="O89" s="162"/>
      <c r="P89" s="157"/>
      <c r="Q89" s="157"/>
      <c r="R89" s="157"/>
      <c r="S89" s="16"/>
      <c r="T89" s="12"/>
      <c r="U89" s="12"/>
      <c r="V89" s="12"/>
      <c r="W89" s="16"/>
      <c r="X89" s="12"/>
      <c r="Y89" s="12"/>
    </row>
    <row r="90" spans="1:29" s="13" customFormat="1" ht="13.8" x14ac:dyDescent="0.3">
      <c r="A90" s="12"/>
      <c r="B90" s="12"/>
      <c r="C90" s="16"/>
      <c r="D90" s="12"/>
      <c r="E90" s="12"/>
      <c r="F90" s="158"/>
      <c r="G90" s="158"/>
      <c r="H90" s="19"/>
      <c r="I90" s="19"/>
      <c r="J90" s="19"/>
      <c r="K90" s="19"/>
      <c r="L90" s="19"/>
      <c r="M90" s="19"/>
      <c r="N90" s="126"/>
      <c r="O90" s="162"/>
      <c r="P90" s="157"/>
      <c r="Q90" s="157"/>
      <c r="R90" s="157"/>
      <c r="S90" s="16"/>
      <c r="T90" s="12"/>
      <c r="U90" s="12"/>
      <c r="V90" s="12"/>
      <c r="W90" s="16"/>
      <c r="X90" s="12"/>
      <c r="Y90" s="12"/>
    </row>
    <row r="91" spans="1:29" s="13" customFormat="1" ht="13.8" x14ac:dyDescent="0.3">
      <c r="A91" s="12"/>
      <c r="B91" s="12"/>
      <c r="C91" s="16"/>
      <c r="D91" s="12"/>
      <c r="E91" s="12"/>
      <c r="F91" s="158"/>
      <c r="G91" s="158"/>
      <c r="H91" s="19"/>
      <c r="I91" s="19"/>
      <c r="J91" s="19"/>
      <c r="K91" s="19"/>
      <c r="L91" s="19"/>
      <c r="M91" s="19"/>
      <c r="N91" s="126"/>
      <c r="O91" s="162"/>
      <c r="P91" s="157"/>
      <c r="Q91" s="157"/>
      <c r="R91" s="157"/>
      <c r="S91" s="16"/>
      <c r="T91" s="12"/>
      <c r="U91" s="12"/>
      <c r="V91" s="12"/>
      <c r="W91" s="16"/>
      <c r="X91" s="12"/>
      <c r="Y91" s="12"/>
    </row>
    <row r="92" spans="1:29" s="13" customFormat="1" ht="13.8" x14ac:dyDescent="0.3">
      <c r="A92" s="12"/>
      <c r="B92" s="12"/>
      <c r="C92" s="16"/>
      <c r="D92" s="12"/>
      <c r="E92" s="12"/>
      <c r="F92" s="158"/>
      <c r="G92" s="158"/>
      <c r="H92" s="19"/>
      <c r="I92" s="19"/>
      <c r="J92" s="19"/>
      <c r="K92" s="19"/>
      <c r="L92" s="19"/>
      <c r="M92" s="19"/>
      <c r="N92" s="126"/>
      <c r="O92" s="162"/>
      <c r="P92" s="157"/>
      <c r="Q92" s="157"/>
      <c r="R92" s="157"/>
      <c r="S92" s="16"/>
      <c r="T92" s="12"/>
      <c r="U92" s="12"/>
      <c r="V92" s="12"/>
      <c r="W92" s="16"/>
      <c r="X92" s="12"/>
      <c r="Y92" s="12"/>
    </row>
    <row r="93" spans="1:29" s="13" customFormat="1" ht="13.8" x14ac:dyDescent="0.3">
      <c r="A93" s="12"/>
      <c r="B93" s="12"/>
      <c r="C93" s="16"/>
      <c r="D93" s="12"/>
      <c r="E93" s="12"/>
      <c r="F93" s="158"/>
      <c r="G93" s="158"/>
      <c r="H93" s="19"/>
      <c r="I93" s="19"/>
      <c r="J93" s="19"/>
      <c r="K93" s="19"/>
      <c r="L93" s="19"/>
      <c r="M93" s="19"/>
      <c r="N93" s="126"/>
      <c r="O93" s="162"/>
      <c r="P93" s="157"/>
      <c r="Q93" s="157"/>
      <c r="R93" s="157"/>
      <c r="S93" s="16"/>
      <c r="T93" s="12"/>
      <c r="U93" s="12"/>
      <c r="V93" s="12"/>
      <c r="W93" s="16"/>
      <c r="X93" s="12"/>
      <c r="Y93" s="12"/>
    </row>
    <row r="94" spans="1:29" s="13" customFormat="1" ht="13.8" x14ac:dyDescent="0.3">
      <c r="A94" s="12"/>
      <c r="B94" s="12"/>
      <c r="C94" s="16"/>
      <c r="D94" s="12"/>
      <c r="E94" s="12"/>
      <c r="F94" s="158"/>
      <c r="G94" s="158"/>
      <c r="H94" s="19"/>
      <c r="I94" s="19"/>
      <c r="J94" s="19"/>
      <c r="K94" s="19"/>
      <c r="L94" s="19"/>
      <c r="M94" s="19"/>
      <c r="N94" s="126"/>
      <c r="O94" s="162"/>
      <c r="P94" s="157"/>
      <c r="Q94" s="157"/>
      <c r="R94" s="157"/>
      <c r="S94" s="16"/>
      <c r="T94" s="12"/>
      <c r="U94" s="12"/>
      <c r="V94" s="12"/>
      <c r="W94" s="16"/>
      <c r="X94" s="12"/>
      <c r="Y94" s="12"/>
    </row>
    <row r="95" spans="1:29" s="13" customFormat="1" ht="13.8" x14ac:dyDescent="0.3">
      <c r="A95" s="12"/>
      <c r="B95" s="12"/>
      <c r="C95" s="16"/>
      <c r="D95" s="12"/>
      <c r="E95" s="12"/>
      <c r="F95" s="158"/>
      <c r="G95" s="158"/>
      <c r="H95" s="19"/>
      <c r="I95" s="19"/>
      <c r="J95" s="19"/>
      <c r="K95" s="19"/>
      <c r="L95" s="19"/>
      <c r="M95" s="19"/>
      <c r="N95" s="126"/>
      <c r="O95" s="162"/>
      <c r="P95" s="157"/>
      <c r="Q95" s="157"/>
      <c r="R95" s="157"/>
      <c r="S95" s="16"/>
      <c r="T95" s="12"/>
      <c r="U95" s="12"/>
      <c r="V95" s="12"/>
      <c r="W95" s="16"/>
      <c r="X95" s="12"/>
      <c r="Y95" s="12"/>
    </row>
    <row r="96" spans="1:29" s="13" customFormat="1" ht="13.8" x14ac:dyDescent="0.3">
      <c r="A96" s="12"/>
      <c r="B96" s="12"/>
      <c r="C96" s="16"/>
      <c r="D96" s="12"/>
      <c r="E96" s="12"/>
      <c r="F96" s="158"/>
      <c r="G96" s="158"/>
      <c r="H96" s="19"/>
      <c r="I96" s="19"/>
      <c r="J96" s="19"/>
      <c r="K96" s="19"/>
      <c r="L96" s="19"/>
      <c r="M96" s="19"/>
      <c r="N96" s="126"/>
      <c r="O96" s="162"/>
      <c r="P96" s="157"/>
      <c r="Q96" s="157"/>
      <c r="R96" s="157"/>
      <c r="S96" s="16"/>
      <c r="T96" s="12"/>
      <c r="U96" s="12"/>
      <c r="V96" s="12"/>
      <c r="W96" s="16"/>
      <c r="X96" s="12"/>
      <c r="Y96" s="12"/>
    </row>
    <row r="97" spans="1:26" s="13" customFormat="1" ht="13.8" x14ac:dyDescent="0.3">
      <c r="A97" s="12"/>
      <c r="B97" s="12"/>
      <c r="C97" s="16"/>
      <c r="D97" s="12"/>
      <c r="E97" s="12"/>
      <c r="F97" s="158"/>
      <c r="G97" s="158"/>
      <c r="H97" s="19"/>
      <c r="I97" s="19"/>
      <c r="J97" s="19"/>
      <c r="K97" s="19"/>
      <c r="L97" s="19"/>
      <c r="M97" s="19"/>
      <c r="N97" s="126"/>
      <c r="O97" s="162"/>
      <c r="P97" s="157"/>
      <c r="Q97" s="157"/>
      <c r="R97" s="157"/>
      <c r="S97" s="16"/>
      <c r="T97" s="12"/>
      <c r="U97" s="12"/>
      <c r="V97" s="12"/>
      <c r="W97" s="16"/>
      <c r="X97" s="12"/>
      <c r="Y97" s="12"/>
    </row>
    <row r="98" spans="1:26" s="13" customFormat="1" ht="13.8" x14ac:dyDescent="0.3">
      <c r="A98" s="12"/>
      <c r="B98" s="12"/>
      <c r="C98" s="16"/>
      <c r="D98" s="12"/>
      <c r="E98" s="12"/>
      <c r="F98" s="158"/>
      <c r="G98" s="158"/>
      <c r="H98" s="19"/>
      <c r="I98" s="19"/>
      <c r="J98" s="19"/>
      <c r="K98" s="19"/>
      <c r="L98" s="19"/>
      <c r="M98" s="19"/>
      <c r="N98" s="126"/>
      <c r="O98" s="162"/>
      <c r="P98" s="157"/>
      <c r="Q98" s="157"/>
      <c r="R98" s="157"/>
      <c r="S98" s="16"/>
      <c r="T98" s="12"/>
      <c r="U98" s="12"/>
      <c r="V98" s="12"/>
      <c r="W98" s="16"/>
      <c r="X98" s="12"/>
      <c r="Y98" s="12"/>
    </row>
    <row r="99" spans="1:26" s="13" customFormat="1" x14ac:dyDescent="0.3">
      <c r="A99" s="12"/>
      <c r="B99" s="12"/>
      <c r="C99" s="16"/>
      <c r="D99" s="12"/>
      <c r="E99" s="12"/>
      <c r="F99" s="158"/>
      <c r="G99" s="158"/>
      <c r="H99" s="19"/>
      <c r="I99" s="19"/>
      <c r="J99" s="19"/>
      <c r="K99" s="19"/>
      <c r="L99" s="19"/>
      <c r="M99" s="19"/>
      <c r="N99" s="126"/>
      <c r="O99" s="162"/>
      <c r="P99" s="157"/>
      <c r="Q99" s="157"/>
      <c r="R99" s="157"/>
      <c r="S99" s="16"/>
      <c r="T99" s="12"/>
      <c r="U99" s="12"/>
      <c r="V99" s="12"/>
      <c r="W99" s="16"/>
      <c r="X99" s="12"/>
      <c r="Y99" s="12"/>
      <c r="Z99" s="18"/>
    </row>
    <row r="100" spans="1:26" s="13" customFormat="1" x14ac:dyDescent="0.3">
      <c r="A100" s="12"/>
      <c r="B100" s="12"/>
      <c r="C100" s="16"/>
      <c r="D100" s="12"/>
      <c r="E100" s="12"/>
      <c r="F100" s="158"/>
      <c r="G100" s="158"/>
      <c r="H100" s="19"/>
      <c r="I100" s="19"/>
      <c r="J100" s="19"/>
      <c r="K100" s="19"/>
      <c r="L100" s="19"/>
      <c r="M100" s="19"/>
      <c r="N100" s="126"/>
      <c r="O100" s="162"/>
      <c r="P100" s="157"/>
      <c r="Q100" s="157"/>
      <c r="R100" s="157"/>
      <c r="S100" s="16"/>
      <c r="T100" s="12"/>
      <c r="U100" s="12"/>
      <c r="V100" s="12"/>
      <c r="W100" s="16"/>
      <c r="X100" s="12"/>
      <c r="Y100" s="12"/>
      <c r="Z100" s="18"/>
    </row>
    <row r="101" spans="1:26" s="13" customFormat="1" x14ac:dyDescent="0.3">
      <c r="A101" s="12"/>
      <c r="B101" s="12"/>
      <c r="C101" s="16"/>
      <c r="D101" s="12"/>
      <c r="E101" s="12"/>
      <c r="F101" s="158"/>
      <c r="G101" s="158"/>
      <c r="H101" s="19"/>
      <c r="I101" s="19"/>
      <c r="J101" s="19"/>
      <c r="K101" s="19"/>
      <c r="L101" s="19"/>
      <c r="M101" s="19"/>
      <c r="N101" s="126"/>
      <c r="O101" s="162"/>
      <c r="P101" s="157"/>
      <c r="Q101" s="157"/>
      <c r="R101" s="157"/>
      <c r="S101" s="16"/>
      <c r="T101" s="12"/>
      <c r="U101" s="12"/>
      <c r="V101" s="12"/>
      <c r="W101" s="16"/>
      <c r="X101" s="12"/>
      <c r="Y101" s="12"/>
      <c r="Z101" s="18"/>
    </row>
    <row r="102" spans="1:26" s="13" customFormat="1" x14ac:dyDescent="0.3">
      <c r="A102" s="12"/>
      <c r="B102" s="12"/>
      <c r="C102" s="16"/>
      <c r="D102" s="12"/>
      <c r="E102" s="12"/>
      <c r="F102" s="158"/>
      <c r="G102" s="158"/>
      <c r="H102" s="19"/>
      <c r="I102" s="19"/>
      <c r="J102" s="19"/>
      <c r="K102" s="19"/>
      <c r="L102" s="19"/>
      <c r="M102" s="19"/>
      <c r="N102" s="126"/>
      <c r="O102" s="162"/>
      <c r="P102" s="157"/>
      <c r="Q102" s="157"/>
      <c r="R102" s="157"/>
      <c r="S102" s="16"/>
      <c r="T102" s="12"/>
      <c r="U102" s="12"/>
      <c r="V102" s="12"/>
      <c r="W102" s="16"/>
      <c r="X102" s="12"/>
      <c r="Y102" s="12"/>
      <c r="Z102" s="18"/>
    </row>
    <row r="103" spans="1:26" s="13" customFormat="1" x14ac:dyDescent="0.3">
      <c r="A103" s="12"/>
      <c r="B103" s="12"/>
      <c r="C103" s="16"/>
      <c r="D103" s="12"/>
      <c r="E103" s="12"/>
      <c r="F103" s="158"/>
      <c r="G103" s="158"/>
      <c r="H103" s="19"/>
      <c r="I103" s="19"/>
      <c r="J103" s="19"/>
      <c r="K103" s="19"/>
      <c r="L103" s="19"/>
      <c r="M103" s="19"/>
      <c r="N103" s="126"/>
      <c r="O103" s="162"/>
      <c r="P103" s="157"/>
      <c r="Q103" s="157"/>
      <c r="R103" s="157"/>
      <c r="S103" s="16"/>
      <c r="T103" s="12"/>
      <c r="U103" s="12"/>
      <c r="V103" s="12"/>
      <c r="W103" s="16"/>
      <c r="X103" s="12"/>
      <c r="Y103" s="12"/>
      <c r="Z103" s="18"/>
    </row>
    <row r="104" spans="1:26" s="13" customFormat="1" x14ac:dyDescent="0.3">
      <c r="A104" s="12"/>
      <c r="B104" s="12"/>
      <c r="C104" s="16"/>
      <c r="D104" s="12"/>
      <c r="E104" s="12"/>
      <c r="F104" s="158"/>
      <c r="G104" s="158"/>
      <c r="H104" s="20"/>
      <c r="I104" s="20"/>
      <c r="J104" s="20"/>
      <c r="K104" s="20"/>
      <c r="L104" s="20"/>
      <c r="M104" s="20"/>
      <c r="N104" s="128"/>
      <c r="O104" s="20"/>
      <c r="P104" s="157"/>
      <c r="Q104" s="157"/>
      <c r="R104" s="157"/>
      <c r="S104" s="16"/>
      <c r="T104" s="12"/>
      <c r="U104" s="12"/>
      <c r="V104" s="12"/>
      <c r="W104" s="16"/>
      <c r="X104" s="12"/>
      <c r="Y104" s="12"/>
      <c r="Z104" s="18"/>
    </row>
    <row r="105" spans="1:26" s="13" customFormat="1" x14ac:dyDescent="0.3">
      <c r="A105" s="12"/>
      <c r="B105" s="12"/>
      <c r="C105" s="16"/>
      <c r="D105" s="12"/>
      <c r="E105" s="12"/>
      <c r="F105" s="158"/>
      <c r="G105" s="158"/>
      <c r="H105" s="20"/>
      <c r="I105" s="20"/>
      <c r="J105" s="20"/>
      <c r="K105" s="20"/>
      <c r="L105" s="20"/>
      <c r="M105" s="20"/>
      <c r="N105" s="128"/>
      <c r="O105" s="20"/>
      <c r="P105" s="157"/>
      <c r="Q105" s="157"/>
      <c r="R105" s="157"/>
      <c r="S105" s="16"/>
      <c r="T105" s="12"/>
      <c r="U105" s="12"/>
      <c r="V105" s="12"/>
      <c r="W105" s="16"/>
      <c r="X105" s="12"/>
      <c r="Y105" s="12"/>
      <c r="Z105" s="18"/>
    </row>
    <row r="106" spans="1:26" s="13" customFormat="1" x14ac:dyDescent="0.3">
      <c r="A106" s="12"/>
      <c r="B106" s="12"/>
      <c r="C106" s="16"/>
      <c r="D106" s="12"/>
      <c r="E106" s="12"/>
      <c r="F106" s="158"/>
      <c r="G106" s="158"/>
      <c r="H106" s="20"/>
      <c r="I106" s="20"/>
      <c r="J106" s="20"/>
      <c r="K106" s="20"/>
      <c r="L106" s="20"/>
      <c r="M106" s="20"/>
      <c r="N106" s="128"/>
      <c r="O106" s="20"/>
      <c r="P106" s="157"/>
      <c r="Q106" s="157"/>
      <c r="R106" s="157"/>
      <c r="S106" s="16"/>
      <c r="T106" s="12"/>
      <c r="U106" s="12"/>
      <c r="V106" s="12"/>
      <c r="W106" s="16"/>
      <c r="X106" s="12"/>
      <c r="Y106" s="12"/>
      <c r="Z106" s="18"/>
    </row>
    <row r="107" spans="1:26" s="13" customFormat="1" x14ac:dyDescent="0.3">
      <c r="A107" s="12"/>
      <c r="B107" s="12"/>
      <c r="C107" s="16"/>
      <c r="D107" s="12"/>
      <c r="E107" s="12"/>
      <c r="F107" s="158"/>
      <c r="G107" s="158"/>
      <c r="H107" s="20"/>
      <c r="I107" s="20"/>
      <c r="J107" s="20"/>
      <c r="K107" s="20"/>
      <c r="L107" s="20"/>
      <c r="M107" s="20"/>
      <c r="N107" s="128"/>
      <c r="O107" s="20"/>
      <c r="P107" s="157"/>
      <c r="Q107" s="157"/>
      <c r="R107" s="157"/>
      <c r="S107" s="16"/>
      <c r="T107" s="12"/>
      <c r="U107" s="12"/>
      <c r="V107" s="12"/>
      <c r="W107" s="16"/>
      <c r="X107" s="12"/>
      <c r="Y107" s="12"/>
      <c r="Z107" s="18"/>
    </row>
    <row r="108" spans="1:26" s="13" customFormat="1" x14ac:dyDescent="0.3">
      <c r="A108" s="12"/>
      <c r="B108" s="12"/>
      <c r="C108" s="16"/>
      <c r="D108" s="12"/>
      <c r="E108" s="12"/>
      <c r="F108" s="158"/>
      <c r="G108" s="158"/>
      <c r="H108" s="20"/>
      <c r="I108" s="20"/>
      <c r="J108" s="20"/>
      <c r="K108" s="20"/>
      <c r="L108" s="20"/>
      <c r="M108" s="20"/>
      <c r="N108" s="128"/>
      <c r="O108" s="20"/>
      <c r="P108" s="157"/>
      <c r="Q108" s="157"/>
      <c r="R108" s="157"/>
      <c r="S108" s="16"/>
      <c r="T108" s="12"/>
      <c r="U108" s="12"/>
      <c r="V108" s="12"/>
      <c r="W108" s="16"/>
      <c r="X108" s="12"/>
      <c r="Y108" s="12"/>
      <c r="Z108" s="18"/>
    </row>
    <row r="109" spans="1:26" s="13" customFormat="1" x14ac:dyDescent="0.3">
      <c r="A109" s="12"/>
      <c r="B109" s="12"/>
      <c r="C109" s="16"/>
      <c r="D109" s="12"/>
      <c r="E109" s="12"/>
      <c r="F109" s="158"/>
      <c r="G109" s="158"/>
      <c r="H109" s="20"/>
      <c r="I109" s="20"/>
      <c r="J109" s="20"/>
      <c r="K109" s="20"/>
      <c r="L109" s="20"/>
      <c r="M109" s="20"/>
      <c r="N109" s="128"/>
      <c r="O109" s="20"/>
      <c r="P109" s="157"/>
      <c r="Q109" s="157"/>
      <c r="R109" s="157"/>
      <c r="S109" s="16"/>
      <c r="T109" s="12"/>
      <c r="U109" s="12"/>
      <c r="V109" s="12"/>
      <c r="W109" s="16"/>
      <c r="X109" s="12"/>
      <c r="Y109" s="12"/>
      <c r="Z109" s="18"/>
    </row>
    <row r="110" spans="1:26" s="13" customFormat="1" x14ac:dyDescent="0.3">
      <c r="A110" s="12"/>
      <c r="B110" s="12"/>
      <c r="C110" s="16"/>
      <c r="D110" s="12"/>
      <c r="E110" s="12"/>
      <c r="F110" s="158"/>
      <c r="G110" s="158"/>
      <c r="H110" s="20"/>
      <c r="I110" s="20"/>
      <c r="J110" s="20"/>
      <c r="K110" s="20"/>
      <c r="L110" s="20"/>
      <c r="M110" s="20"/>
      <c r="N110" s="128"/>
      <c r="O110" s="20"/>
      <c r="P110" s="157"/>
      <c r="Q110" s="157"/>
      <c r="R110" s="157"/>
      <c r="S110" s="16"/>
      <c r="T110" s="12"/>
      <c r="U110" s="12"/>
      <c r="V110" s="12"/>
      <c r="W110" s="16"/>
      <c r="X110" s="12"/>
      <c r="Y110" s="12"/>
      <c r="Z110" s="18"/>
    </row>
    <row r="111" spans="1:26" s="13" customFormat="1" x14ac:dyDescent="0.3">
      <c r="A111" s="12"/>
      <c r="B111" s="12"/>
      <c r="C111" s="16"/>
      <c r="D111" s="12"/>
      <c r="E111" s="12"/>
      <c r="F111" s="158"/>
      <c r="G111" s="158"/>
      <c r="H111" s="20"/>
      <c r="I111" s="20"/>
      <c r="J111" s="20"/>
      <c r="K111" s="20"/>
      <c r="L111" s="20"/>
      <c r="M111" s="20"/>
      <c r="N111" s="128"/>
      <c r="O111" s="20"/>
      <c r="P111" s="157"/>
      <c r="Q111" s="157"/>
      <c r="R111" s="157"/>
      <c r="S111" s="16"/>
      <c r="T111" s="12"/>
      <c r="U111" s="12"/>
      <c r="V111" s="12"/>
      <c r="W111" s="16"/>
      <c r="X111" s="12"/>
      <c r="Y111" s="12"/>
      <c r="Z111" s="18"/>
    </row>
    <row r="112" spans="1:26" s="13" customFormat="1" x14ac:dyDescent="0.3">
      <c r="A112" s="12"/>
      <c r="B112" s="12"/>
      <c r="C112" s="16"/>
      <c r="D112" s="12"/>
      <c r="E112" s="12"/>
      <c r="F112" s="158"/>
      <c r="G112" s="158"/>
      <c r="H112" s="20"/>
      <c r="I112" s="20"/>
      <c r="J112" s="20"/>
      <c r="K112" s="20"/>
      <c r="L112" s="20"/>
      <c r="M112" s="20"/>
      <c r="N112" s="128"/>
      <c r="O112" s="20"/>
      <c r="P112" s="157"/>
      <c r="Q112" s="157"/>
      <c r="R112" s="157"/>
      <c r="S112" s="16"/>
      <c r="T112" s="12"/>
      <c r="U112" s="12"/>
      <c r="V112" s="12"/>
      <c r="W112" s="16"/>
      <c r="X112" s="12"/>
      <c r="Y112" s="12"/>
      <c r="Z112" s="18"/>
    </row>
    <row r="113" spans="1:26" s="13" customFormat="1" x14ac:dyDescent="0.3">
      <c r="A113" s="12"/>
      <c r="B113" s="12"/>
      <c r="C113" s="16"/>
      <c r="D113" s="12"/>
      <c r="E113" s="12"/>
      <c r="F113" s="158"/>
      <c r="G113" s="158"/>
      <c r="H113" s="20"/>
      <c r="I113" s="20"/>
      <c r="J113" s="20"/>
      <c r="K113" s="20"/>
      <c r="L113" s="20"/>
      <c r="M113" s="20"/>
      <c r="N113" s="128"/>
      <c r="O113" s="20"/>
      <c r="P113" s="157"/>
      <c r="Q113" s="157"/>
      <c r="R113" s="157"/>
      <c r="S113" s="16"/>
      <c r="T113" s="12"/>
      <c r="U113" s="12"/>
      <c r="V113" s="12"/>
      <c r="W113" s="16"/>
      <c r="X113" s="12"/>
      <c r="Y113" s="12"/>
      <c r="Z113" s="18"/>
    </row>
    <row r="114" spans="1:26" s="13" customFormat="1" x14ac:dyDescent="0.3">
      <c r="A114" s="12"/>
      <c r="B114" s="12"/>
      <c r="C114" s="16"/>
      <c r="D114" s="12"/>
      <c r="E114" s="12"/>
      <c r="F114" s="158"/>
      <c r="G114" s="158"/>
      <c r="H114" s="20"/>
      <c r="I114" s="20"/>
      <c r="J114" s="20"/>
      <c r="K114" s="20"/>
      <c r="L114" s="20"/>
      <c r="M114" s="20"/>
      <c r="N114" s="128"/>
      <c r="O114" s="20"/>
      <c r="P114" s="157"/>
      <c r="Q114" s="157"/>
      <c r="R114" s="157"/>
      <c r="S114" s="16"/>
      <c r="T114" s="12"/>
      <c r="U114" s="12"/>
      <c r="V114" s="12"/>
      <c r="W114" s="16"/>
      <c r="X114" s="12"/>
      <c r="Y114" s="12"/>
      <c r="Z114" s="18"/>
    </row>
    <row r="115" spans="1:26" s="13" customFormat="1" x14ac:dyDescent="0.3">
      <c r="A115" s="12"/>
      <c r="B115" s="12"/>
      <c r="C115" s="16"/>
      <c r="D115" s="12"/>
      <c r="E115" s="12"/>
      <c r="F115" s="158"/>
      <c r="G115" s="158"/>
      <c r="H115" s="20"/>
      <c r="I115" s="20"/>
      <c r="J115" s="20"/>
      <c r="K115" s="20"/>
      <c r="L115" s="20"/>
      <c r="M115" s="20"/>
      <c r="N115" s="128"/>
      <c r="O115" s="20"/>
      <c r="P115" s="157"/>
      <c r="Q115" s="157"/>
      <c r="R115" s="157"/>
      <c r="S115" s="16"/>
      <c r="T115" s="12"/>
      <c r="U115" s="12"/>
      <c r="V115" s="12"/>
      <c r="W115" s="16"/>
      <c r="X115" s="12"/>
      <c r="Y115" s="12"/>
      <c r="Z115" s="18"/>
    </row>
    <row r="116" spans="1:26" s="13" customFormat="1" x14ac:dyDescent="0.3">
      <c r="A116" s="12"/>
      <c r="B116" s="12"/>
      <c r="C116" s="16"/>
      <c r="D116" s="12"/>
      <c r="E116" s="12"/>
      <c r="F116" s="158"/>
      <c r="G116" s="158"/>
      <c r="H116" s="20"/>
      <c r="I116" s="20"/>
      <c r="J116" s="20"/>
      <c r="K116" s="20"/>
      <c r="L116" s="20"/>
      <c r="M116" s="20"/>
      <c r="N116" s="128"/>
      <c r="O116" s="20"/>
      <c r="P116" s="157"/>
      <c r="Q116" s="157"/>
      <c r="R116" s="157"/>
      <c r="S116" s="16"/>
      <c r="T116" s="12"/>
      <c r="U116" s="12"/>
      <c r="V116" s="12"/>
      <c r="W116" s="16"/>
      <c r="X116" s="12"/>
      <c r="Y116" s="12"/>
      <c r="Z116" s="18"/>
    </row>
    <row r="117" spans="1:26" s="13" customFormat="1" x14ac:dyDescent="0.3">
      <c r="A117" s="12"/>
      <c r="B117" s="12"/>
      <c r="C117" s="16"/>
      <c r="D117" s="12"/>
      <c r="E117" s="12"/>
      <c r="F117" s="158"/>
      <c r="G117" s="158"/>
      <c r="H117" s="20"/>
      <c r="I117" s="20"/>
      <c r="J117" s="20"/>
      <c r="K117" s="20"/>
      <c r="L117" s="20"/>
      <c r="M117" s="20"/>
      <c r="N117" s="128"/>
      <c r="O117" s="20"/>
      <c r="P117" s="157"/>
      <c r="Q117" s="157"/>
      <c r="R117" s="157"/>
      <c r="S117" s="16"/>
      <c r="T117" s="12"/>
      <c r="U117" s="12"/>
      <c r="V117" s="12"/>
      <c r="W117" s="16"/>
      <c r="X117" s="12"/>
      <c r="Y117" s="12"/>
      <c r="Z117" s="18"/>
    </row>
    <row r="118" spans="1:26" s="13" customFormat="1" x14ac:dyDescent="0.3">
      <c r="A118" s="12"/>
      <c r="B118" s="12"/>
      <c r="C118" s="16"/>
      <c r="D118" s="12"/>
      <c r="E118" s="12"/>
      <c r="F118" s="158"/>
      <c r="G118" s="158"/>
      <c r="H118" s="20"/>
      <c r="I118" s="20"/>
      <c r="J118" s="20"/>
      <c r="K118" s="20"/>
      <c r="L118" s="20"/>
      <c r="M118" s="20"/>
      <c r="N118" s="128"/>
      <c r="O118" s="20"/>
      <c r="P118" s="157"/>
      <c r="Q118" s="157"/>
      <c r="R118" s="157"/>
      <c r="S118" s="16"/>
      <c r="T118" s="12"/>
      <c r="U118" s="12"/>
      <c r="V118" s="12"/>
      <c r="W118" s="16"/>
      <c r="X118" s="12"/>
      <c r="Y118" s="12"/>
      <c r="Z118" s="18"/>
    </row>
    <row r="119" spans="1:26" s="13" customFormat="1" x14ac:dyDescent="0.3">
      <c r="A119" s="12"/>
      <c r="B119" s="12"/>
      <c r="C119" s="16"/>
      <c r="D119" s="12"/>
      <c r="E119" s="12"/>
      <c r="F119" s="158"/>
      <c r="G119" s="158"/>
      <c r="H119" s="20"/>
      <c r="I119" s="20"/>
      <c r="J119" s="20"/>
      <c r="K119" s="20"/>
      <c r="L119" s="20"/>
      <c r="M119" s="20"/>
      <c r="N119" s="128"/>
      <c r="O119" s="20"/>
      <c r="P119" s="157"/>
      <c r="Q119" s="157"/>
      <c r="R119" s="157"/>
      <c r="S119" s="16"/>
      <c r="T119" s="12"/>
      <c r="U119" s="12"/>
      <c r="V119" s="12"/>
      <c r="W119" s="16"/>
      <c r="X119" s="12"/>
      <c r="Y119" s="12"/>
      <c r="Z119" s="18"/>
    </row>
    <row r="120" spans="1:26" s="13" customFormat="1" x14ac:dyDescent="0.3">
      <c r="A120" s="12"/>
      <c r="B120" s="12"/>
      <c r="C120" s="16"/>
      <c r="D120" s="12"/>
      <c r="E120" s="12"/>
      <c r="F120" s="158"/>
      <c r="G120" s="158"/>
      <c r="H120" s="20"/>
      <c r="I120" s="20"/>
      <c r="J120" s="20"/>
      <c r="K120" s="20"/>
      <c r="L120" s="20"/>
      <c r="M120" s="20"/>
      <c r="N120" s="128"/>
      <c r="O120" s="20"/>
      <c r="P120" s="157"/>
      <c r="Q120" s="157"/>
      <c r="R120" s="157"/>
      <c r="S120" s="16"/>
      <c r="T120" s="12"/>
      <c r="U120" s="12"/>
      <c r="V120" s="12"/>
      <c r="W120" s="16"/>
      <c r="X120" s="12"/>
      <c r="Y120" s="12"/>
      <c r="Z120" s="18"/>
    </row>
    <row r="121" spans="1:26" s="13" customFormat="1" x14ac:dyDescent="0.3">
      <c r="A121" s="12"/>
      <c r="B121" s="12"/>
      <c r="C121" s="16"/>
      <c r="D121" s="12"/>
      <c r="E121" s="12"/>
      <c r="F121" s="158"/>
      <c r="G121" s="158"/>
      <c r="H121" s="20"/>
      <c r="I121" s="20"/>
      <c r="J121" s="20"/>
      <c r="K121" s="20"/>
      <c r="L121" s="20"/>
      <c r="M121" s="20"/>
      <c r="N121" s="128"/>
      <c r="O121" s="20"/>
      <c r="P121" s="157"/>
      <c r="Q121" s="157"/>
      <c r="R121" s="157"/>
      <c r="S121" s="16"/>
      <c r="T121" s="12"/>
      <c r="U121" s="12"/>
      <c r="V121" s="12"/>
      <c r="W121" s="16"/>
      <c r="X121" s="12"/>
      <c r="Y121" s="12"/>
      <c r="Z121" s="18"/>
    </row>
    <row r="122" spans="1:26" s="13" customFormat="1" x14ac:dyDescent="0.3">
      <c r="A122" s="12"/>
      <c r="B122" s="12"/>
      <c r="C122" s="16"/>
      <c r="D122" s="12"/>
      <c r="E122" s="12"/>
      <c r="F122" s="158"/>
      <c r="G122" s="158"/>
      <c r="H122" s="20"/>
      <c r="I122" s="20"/>
      <c r="J122" s="20"/>
      <c r="K122" s="20"/>
      <c r="L122" s="20"/>
      <c r="M122" s="20"/>
      <c r="N122" s="128"/>
      <c r="O122" s="20"/>
      <c r="P122" s="157"/>
      <c r="Q122" s="157"/>
      <c r="R122" s="157"/>
      <c r="S122" s="16"/>
      <c r="T122" s="12"/>
      <c r="U122" s="12"/>
      <c r="V122" s="12"/>
      <c r="W122" s="16"/>
      <c r="X122" s="12"/>
      <c r="Y122" s="12"/>
      <c r="Z122" s="18"/>
    </row>
    <row r="123" spans="1:26" s="13" customFormat="1" x14ac:dyDescent="0.3">
      <c r="A123" s="12"/>
      <c r="B123" s="12"/>
      <c r="C123" s="16"/>
      <c r="D123" s="12"/>
      <c r="E123" s="12"/>
      <c r="F123" s="158"/>
      <c r="G123" s="158"/>
      <c r="H123" s="20"/>
      <c r="I123" s="20"/>
      <c r="J123" s="20"/>
      <c r="K123" s="20"/>
      <c r="L123" s="20"/>
      <c r="M123" s="20"/>
      <c r="N123" s="128"/>
      <c r="O123" s="20"/>
      <c r="P123" s="157"/>
      <c r="Q123" s="157"/>
      <c r="R123" s="157"/>
      <c r="S123" s="16"/>
      <c r="T123" s="12"/>
      <c r="U123" s="12"/>
      <c r="V123" s="12"/>
      <c r="W123" s="16"/>
      <c r="X123" s="12"/>
      <c r="Y123" s="12"/>
      <c r="Z123" s="18"/>
    </row>
    <row r="124" spans="1:26" s="13" customFormat="1" x14ac:dyDescent="0.3">
      <c r="A124" s="12"/>
      <c r="B124" s="12"/>
      <c r="C124" s="16"/>
      <c r="D124" s="12"/>
      <c r="E124" s="12"/>
      <c r="F124" s="158"/>
      <c r="G124" s="158"/>
      <c r="H124" s="20"/>
      <c r="I124" s="20"/>
      <c r="J124" s="20"/>
      <c r="K124" s="20"/>
      <c r="L124" s="20"/>
      <c r="M124" s="20"/>
      <c r="N124" s="128"/>
      <c r="O124" s="20"/>
      <c r="P124" s="157"/>
      <c r="Q124" s="157"/>
      <c r="R124" s="157"/>
      <c r="S124" s="16"/>
      <c r="T124" s="12"/>
      <c r="U124" s="12"/>
      <c r="V124" s="12"/>
      <c r="W124" s="16"/>
      <c r="X124" s="12"/>
      <c r="Y124" s="12"/>
      <c r="Z124" s="18"/>
    </row>
    <row r="125" spans="1:26" s="13" customFormat="1" x14ac:dyDescent="0.3">
      <c r="A125" s="12"/>
      <c r="B125" s="12"/>
      <c r="C125" s="16"/>
      <c r="D125" s="12"/>
      <c r="E125" s="12"/>
      <c r="F125" s="158"/>
      <c r="G125" s="158"/>
      <c r="H125" s="20"/>
      <c r="I125" s="20"/>
      <c r="J125" s="20"/>
      <c r="K125" s="20"/>
      <c r="L125" s="20"/>
      <c r="M125" s="20"/>
      <c r="N125" s="128"/>
      <c r="O125" s="20"/>
      <c r="P125" s="157"/>
      <c r="Q125" s="157"/>
      <c r="R125" s="157"/>
      <c r="S125" s="16"/>
      <c r="T125" s="12"/>
      <c r="U125" s="12"/>
      <c r="V125" s="12"/>
      <c r="W125" s="16"/>
      <c r="X125" s="12"/>
      <c r="Y125" s="12"/>
      <c r="Z125" s="18"/>
    </row>
    <row r="126" spans="1:26" s="13" customFormat="1" x14ac:dyDescent="0.3">
      <c r="A126" s="12"/>
      <c r="B126" s="12"/>
      <c r="C126" s="16"/>
      <c r="D126" s="12"/>
      <c r="E126" s="12"/>
      <c r="F126" s="158"/>
      <c r="G126" s="158"/>
      <c r="H126" s="20"/>
      <c r="I126" s="20"/>
      <c r="J126" s="20"/>
      <c r="K126" s="20"/>
      <c r="L126" s="20"/>
      <c r="M126" s="20"/>
      <c r="N126" s="128"/>
      <c r="O126" s="20"/>
      <c r="P126" s="157"/>
      <c r="Q126" s="157"/>
      <c r="R126" s="157"/>
      <c r="S126" s="16"/>
      <c r="T126" s="12"/>
      <c r="U126" s="12"/>
      <c r="V126" s="12"/>
      <c r="W126" s="16"/>
      <c r="X126" s="12"/>
      <c r="Y126" s="12"/>
      <c r="Z126" s="18"/>
    </row>
    <row r="127" spans="1:26" s="13" customFormat="1" x14ac:dyDescent="0.3">
      <c r="A127" s="12"/>
      <c r="B127" s="12"/>
      <c r="C127" s="16"/>
      <c r="D127" s="12"/>
      <c r="E127" s="12"/>
      <c r="F127" s="158"/>
      <c r="G127" s="158"/>
      <c r="H127" s="20"/>
      <c r="I127" s="20"/>
      <c r="J127" s="20"/>
      <c r="K127" s="20"/>
      <c r="L127" s="20"/>
      <c r="M127" s="20"/>
      <c r="N127" s="128"/>
      <c r="O127" s="20"/>
      <c r="P127" s="157"/>
      <c r="Q127" s="157"/>
      <c r="R127" s="157"/>
      <c r="S127" s="16"/>
      <c r="T127" s="12"/>
      <c r="U127" s="12"/>
      <c r="V127" s="12"/>
      <c r="W127" s="16"/>
      <c r="X127" s="12"/>
      <c r="Y127" s="12"/>
      <c r="Z127" s="18"/>
    </row>
    <row r="128" spans="1:26" s="13" customFormat="1" x14ac:dyDescent="0.3">
      <c r="A128" s="12"/>
      <c r="B128" s="12"/>
      <c r="C128" s="16"/>
      <c r="D128" s="12"/>
      <c r="E128" s="12"/>
      <c r="F128" s="158"/>
      <c r="G128" s="158"/>
      <c r="H128" s="20"/>
      <c r="I128" s="20"/>
      <c r="J128" s="20"/>
      <c r="K128" s="20"/>
      <c r="L128" s="20"/>
      <c r="M128" s="20"/>
      <c r="N128" s="128"/>
      <c r="O128" s="20"/>
      <c r="P128" s="157"/>
      <c r="Q128" s="157"/>
      <c r="R128" s="157"/>
      <c r="S128" s="16"/>
      <c r="T128" s="12"/>
      <c r="U128" s="12"/>
      <c r="V128" s="12"/>
      <c r="W128" s="16"/>
      <c r="X128" s="12"/>
      <c r="Y128" s="12"/>
      <c r="Z128" s="18"/>
    </row>
    <row r="129" spans="1:26" s="13" customFormat="1" x14ac:dyDescent="0.3">
      <c r="A129" s="12"/>
      <c r="B129" s="12"/>
      <c r="C129" s="16"/>
      <c r="D129" s="12"/>
      <c r="E129" s="12"/>
      <c r="F129" s="158"/>
      <c r="G129" s="158"/>
      <c r="H129" s="20"/>
      <c r="I129" s="20"/>
      <c r="J129" s="20"/>
      <c r="K129" s="20"/>
      <c r="L129" s="20"/>
      <c r="M129" s="20"/>
      <c r="N129" s="128"/>
      <c r="O129" s="20"/>
      <c r="P129" s="157"/>
      <c r="Q129" s="157"/>
      <c r="R129" s="157"/>
      <c r="S129" s="16"/>
      <c r="T129" s="12"/>
      <c r="U129" s="12"/>
      <c r="V129" s="12"/>
      <c r="W129" s="16"/>
      <c r="X129" s="12"/>
      <c r="Y129" s="12"/>
      <c r="Z129" s="18"/>
    </row>
    <row r="130" spans="1:26" s="13" customFormat="1" x14ac:dyDescent="0.3">
      <c r="A130" s="12"/>
      <c r="B130" s="12"/>
      <c r="C130" s="16"/>
      <c r="D130" s="12"/>
      <c r="E130" s="12"/>
      <c r="F130" s="158"/>
      <c r="G130" s="158"/>
      <c r="H130" s="20"/>
      <c r="I130" s="20"/>
      <c r="J130" s="20"/>
      <c r="K130" s="20"/>
      <c r="L130" s="20"/>
      <c r="M130" s="20"/>
      <c r="N130" s="128"/>
      <c r="O130" s="20"/>
      <c r="P130" s="157"/>
      <c r="Q130" s="157"/>
      <c r="R130" s="157"/>
      <c r="S130" s="16"/>
      <c r="T130" s="12"/>
      <c r="U130" s="12"/>
      <c r="V130" s="12"/>
      <c r="W130" s="16"/>
      <c r="X130" s="12"/>
      <c r="Y130" s="12"/>
      <c r="Z130" s="18"/>
    </row>
    <row r="131" spans="1:26" s="13" customFormat="1" x14ac:dyDescent="0.3">
      <c r="A131" s="12"/>
      <c r="B131" s="12"/>
      <c r="C131" s="16"/>
      <c r="D131" s="12"/>
      <c r="E131" s="12"/>
      <c r="F131" s="158"/>
      <c r="G131" s="158"/>
      <c r="H131" s="20"/>
      <c r="I131" s="20"/>
      <c r="J131" s="20"/>
      <c r="K131" s="20"/>
      <c r="L131" s="20"/>
      <c r="M131" s="20"/>
      <c r="N131" s="128"/>
      <c r="O131" s="20"/>
      <c r="P131" s="157"/>
      <c r="Q131" s="157"/>
      <c r="R131" s="157"/>
      <c r="S131" s="16"/>
      <c r="T131" s="12"/>
      <c r="U131" s="12"/>
      <c r="V131" s="12"/>
      <c r="W131" s="16"/>
      <c r="X131" s="12"/>
      <c r="Y131" s="12"/>
      <c r="Z131" s="18"/>
    </row>
    <row r="132" spans="1:26" s="13" customFormat="1" x14ac:dyDescent="0.3">
      <c r="A132" s="12"/>
      <c r="B132" s="12"/>
      <c r="C132" s="16"/>
      <c r="D132" s="12"/>
      <c r="E132" s="12"/>
      <c r="F132" s="158"/>
      <c r="G132" s="158"/>
      <c r="H132" s="20"/>
      <c r="I132" s="20"/>
      <c r="J132" s="20"/>
      <c r="K132" s="20"/>
      <c r="L132" s="20"/>
      <c r="M132" s="20"/>
      <c r="N132" s="128"/>
      <c r="O132" s="20"/>
      <c r="P132" s="157"/>
      <c r="Q132" s="157"/>
      <c r="R132" s="157"/>
      <c r="S132" s="16"/>
      <c r="T132" s="12"/>
      <c r="U132" s="12"/>
      <c r="V132" s="12"/>
      <c r="W132" s="16"/>
      <c r="X132" s="12"/>
      <c r="Y132" s="12"/>
      <c r="Z132" s="18"/>
    </row>
    <row r="133" spans="1:26" s="13" customFormat="1" x14ac:dyDescent="0.3">
      <c r="A133" s="12"/>
      <c r="B133" s="12"/>
      <c r="C133" s="16"/>
      <c r="D133" s="12"/>
      <c r="E133" s="12"/>
      <c r="F133" s="158"/>
      <c r="G133" s="158"/>
      <c r="H133" s="20"/>
      <c r="I133" s="20"/>
      <c r="J133" s="20"/>
      <c r="K133" s="20"/>
      <c r="L133" s="20"/>
      <c r="M133" s="20"/>
      <c r="N133" s="128"/>
      <c r="O133" s="20"/>
      <c r="P133" s="157"/>
      <c r="Q133" s="157"/>
      <c r="R133" s="157"/>
      <c r="S133" s="16"/>
      <c r="T133" s="12"/>
      <c r="U133" s="12"/>
      <c r="V133" s="12"/>
      <c r="W133" s="16"/>
      <c r="X133" s="12"/>
      <c r="Y133" s="12"/>
      <c r="Z133" s="18"/>
    </row>
    <row r="134" spans="1:26" s="13" customFormat="1" x14ac:dyDescent="0.3">
      <c r="A134" s="12"/>
      <c r="B134" s="12"/>
      <c r="C134" s="16"/>
      <c r="D134" s="12"/>
      <c r="E134" s="12"/>
      <c r="F134" s="158"/>
      <c r="G134" s="158"/>
      <c r="H134" s="20"/>
      <c r="I134" s="20"/>
      <c r="J134" s="20"/>
      <c r="K134" s="20"/>
      <c r="L134" s="20"/>
      <c r="M134" s="20"/>
      <c r="N134" s="128"/>
      <c r="O134" s="20"/>
      <c r="P134" s="157"/>
      <c r="Q134" s="157"/>
      <c r="R134" s="157"/>
      <c r="S134" s="16"/>
      <c r="T134" s="12"/>
      <c r="U134" s="12"/>
      <c r="V134" s="12"/>
      <c r="W134" s="16"/>
      <c r="X134" s="12"/>
      <c r="Y134" s="12"/>
      <c r="Z134" s="18"/>
    </row>
    <row r="135" spans="1:26" s="13" customFormat="1" x14ac:dyDescent="0.3">
      <c r="A135" s="12"/>
      <c r="B135" s="12"/>
      <c r="C135" s="16"/>
      <c r="D135" s="12"/>
      <c r="E135" s="12"/>
      <c r="F135" s="158"/>
      <c r="G135" s="158"/>
      <c r="H135" s="20"/>
      <c r="I135" s="20"/>
      <c r="J135" s="20"/>
      <c r="K135" s="20"/>
      <c r="L135" s="20"/>
      <c r="M135" s="20"/>
      <c r="N135" s="128"/>
      <c r="O135" s="20"/>
      <c r="P135" s="157"/>
      <c r="Q135" s="157"/>
      <c r="R135" s="157"/>
      <c r="S135" s="16"/>
      <c r="T135" s="12"/>
      <c r="U135" s="12"/>
      <c r="V135" s="12"/>
      <c r="W135" s="16"/>
      <c r="X135" s="12"/>
      <c r="Y135" s="12"/>
      <c r="Z135" s="18"/>
    </row>
    <row r="136" spans="1:26" s="13" customFormat="1" x14ac:dyDescent="0.3">
      <c r="A136" s="12"/>
      <c r="B136" s="12"/>
      <c r="C136" s="16"/>
      <c r="D136" s="12"/>
      <c r="E136" s="12"/>
      <c r="F136" s="158"/>
      <c r="G136" s="158"/>
      <c r="H136" s="20"/>
      <c r="I136" s="20"/>
      <c r="J136" s="20"/>
      <c r="K136" s="20"/>
      <c r="L136" s="20"/>
      <c r="M136" s="20"/>
      <c r="N136" s="128"/>
      <c r="O136" s="20"/>
      <c r="P136" s="157"/>
      <c r="Q136" s="157"/>
      <c r="R136" s="157"/>
      <c r="S136" s="16"/>
      <c r="T136" s="12"/>
      <c r="U136" s="12"/>
      <c r="V136" s="12"/>
      <c r="W136" s="16"/>
      <c r="X136" s="12"/>
      <c r="Y136" s="12"/>
      <c r="Z136" s="18"/>
    </row>
    <row r="137" spans="1:26" s="13" customFormat="1" x14ac:dyDescent="0.3">
      <c r="A137" s="12"/>
      <c r="B137" s="12"/>
      <c r="C137" s="16"/>
      <c r="D137" s="12"/>
      <c r="E137" s="12"/>
      <c r="F137" s="158"/>
      <c r="G137" s="158"/>
      <c r="H137" s="20"/>
      <c r="I137" s="20"/>
      <c r="J137" s="20"/>
      <c r="K137" s="20"/>
      <c r="L137" s="20"/>
      <c r="M137" s="20"/>
      <c r="N137" s="128"/>
      <c r="O137" s="20"/>
      <c r="P137" s="157"/>
      <c r="Q137" s="157"/>
      <c r="R137" s="157"/>
      <c r="S137" s="16"/>
      <c r="T137" s="12"/>
      <c r="U137" s="12"/>
      <c r="V137" s="12"/>
      <c r="W137" s="16"/>
      <c r="X137" s="12"/>
      <c r="Y137" s="12"/>
      <c r="Z137" s="18"/>
    </row>
    <row r="138" spans="1:26" s="13" customFormat="1" x14ac:dyDescent="0.3">
      <c r="A138" s="12"/>
      <c r="B138" s="12"/>
      <c r="C138" s="16"/>
      <c r="D138" s="12"/>
      <c r="E138" s="12"/>
      <c r="F138" s="12"/>
      <c r="G138" s="12"/>
      <c r="H138" s="17"/>
      <c r="I138" s="17"/>
      <c r="J138" s="17"/>
      <c r="K138" s="20"/>
      <c r="L138" s="20"/>
      <c r="M138" s="20"/>
      <c r="N138" s="128"/>
      <c r="O138" s="17"/>
      <c r="P138" s="15"/>
      <c r="Q138" s="15"/>
      <c r="R138" s="15"/>
      <c r="S138" s="16"/>
      <c r="T138" s="12"/>
      <c r="U138" s="12"/>
      <c r="V138" s="12"/>
      <c r="W138" s="16"/>
      <c r="X138" s="12"/>
      <c r="Y138" s="12"/>
      <c r="Z138" s="18"/>
    </row>
    <row r="139" spans="1:26" s="13" customFormat="1" x14ac:dyDescent="0.3">
      <c r="A139" s="12"/>
      <c r="B139" s="12"/>
      <c r="C139" s="16"/>
      <c r="D139" s="12"/>
      <c r="E139" s="12"/>
      <c r="F139" s="12"/>
      <c r="G139" s="12"/>
      <c r="H139" s="17"/>
      <c r="I139" s="17"/>
      <c r="J139" s="17"/>
      <c r="K139" s="20"/>
      <c r="L139" s="20"/>
      <c r="M139" s="20"/>
      <c r="N139" s="128"/>
      <c r="O139" s="17"/>
      <c r="P139" s="15"/>
      <c r="Q139" s="15"/>
      <c r="R139" s="15"/>
      <c r="S139" s="16"/>
      <c r="T139" s="12"/>
      <c r="U139" s="12"/>
      <c r="V139" s="12"/>
      <c r="W139" s="16"/>
      <c r="X139" s="12"/>
      <c r="Y139" s="12"/>
      <c r="Z139" s="18"/>
    </row>
    <row r="140" spans="1:26" s="13" customFormat="1" x14ac:dyDescent="0.3">
      <c r="A140" s="12"/>
      <c r="B140" s="12"/>
      <c r="C140" s="16"/>
      <c r="D140" s="12"/>
      <c r="E140" s="12"/>
      <c r="F140" s="12"/>
      <c r="G140" s="12"/>
      <c r="H140" s="17"/>
      <c r="I140" s="17"/>
      <c r="J140" s="17"/>
      <c r="K140" s="20"/>
      <c r="L140" s="20"/>
      <c r="M140" s="20"/>
      <c r="N140" s="128"/>
      <c r="O140" s="17"/>
      <c r="P140" s="15"/>
      <c r="Q140" s="15"/>
      <c r="R140" s="15"/>
      <c r="S140" s="16"/>
      <c r="T140" s="12"/>
      <c r="U140" s="12"/>
      <c r="V140" s="12"/>
      <c r="W140" s="16"/>
      <c r="X140" s="12"/>
      <c r="Y140" s="12"/>
      <c r="Z140" s="18"/>
    </row>
    <row r="141" spans="1:26" x14ac:dyDescent="0.3">
      <c r="A141" s="12"/>
      <c r="B141" s="12"/>
      <c r="C141" s="16"/>
      <c r="D141" s="12"/>
      <c r="E141" s="12"/>
      <c r="F141" s="12"/>
      <c r="G141" s="12"/>
      <c r="H141" s="17"/>
      <c r="I141" s="17"/>
      <c r="J141" s="17"/>
      <c r="K141" s="20"/>
      <c r="L141" s="20"/>
      <c r="M141" s="20"/>
      <c r="N141" s="128"/>
      <c r="O141" s="17"/>
      <c r="P141" s="15"/>
      <c r="Q141" s="15"/>
      <c r="R141" s="15"/>
      <c r="S141" s="16"/>
      <c r="T141" s="12"/>
      <c r="U141" s="12"/>
      <c r="V141" s="12"/>
      <c r="W141" s="16"/>
      <c r="X141" s="12"/>
      <c r="Y141" s="12"/>
    </row>
    <row r="142" spans="1:26" x14ac:dyDescent="0.3">
      <c r="A142" s="12"/>
      <c r="B142" s="12"/>
      <c r="C142" s="16"/>
      <c r="D142" s="12"/>
      <c r="E142" s="12"/>
      <c r="F142" s="12"/>
      <c r="G142" s="12"/>
      <c r="H142" s="17"/>
      <c r="I142" s="17"/>
      <c r="J142" s="17"/>
      <c r="K142" s="20"/>
      <c r="L142" s="20"/>
      <c r="M142" s="20"/>
      <c r="N142" s="128"/>
      <c r="O142" s="17"/>
      <c r="P142" s="15"/>
      <c r="Q142" s="15"/>
      <c r="R142" s="15"/>
      <c r="S142" s="16"/>
      <c r="T142" s="12"/>
      <c r="U142" s="12"/>
      <c r="V142" s="12"/>
      <c r="W142" s="16"/>
      <c r="X142" s="12"/>
      <c r="Y142" s="12"/>
    </row>
    <row r="143" spans="1:26" x14ac:dyDescent="0.3">
      <c r="A143" s="12"/>
      <c r="B143" s="12"/>
      <c r="C143" s="16"/>
      <c r="D143" s="12"/>
      <c r="E143" s="12"/>
      <c r="F143" s="12"/>
      <c r="G143" s="12"/>
      <c r="H143" s="17"/>
      <c r="I143" s="17"/>
      <c r="J143" s="17"/>
      <c r="K143" s="20"/>
      <c r="L143" s="20"/>
      <c r="M143" s="20"/>
      <c r="N143" s="128"/>
      <c r="O143" s="17"/>
      <c r="P143" s="15"/>
      <c r="Q143" s="15"/>
      <c r="R143" s="15"/>
      <c r="S143" s="16"/>
      <c r="T143" s="12"/>
      <c r="U143" s="12"/>
      <c r="V143" s="12"/>
      <c r="W143" s="16"/>
      <c r="X143" s="12"/>
      <c r="Y143" s="12"/>
    </row>
    <row r="144" spans="1:26" x14ac:dyDescent="0.3">
      <c r="A144" s="12"/>
      <c r="B144" s="12"/>
      <c r="C144" s="16"/>
      <c r="D144" s="12"/>
      <c r="E144" s="12"/>
      <c r="F144" s="12"/>
      <c r="G144" s="12"/>
      <c r="H144" s="17"/>
      <c r="I144" s="17"/>
      <c r="J144" s="17"/>
      <c r="K144" s="20"/>
      <c r="L144" s="20"/>
      <c r="M144" s="20"/>
      <c r="N144" s="128"/>
      <c r="O144" s="17"/>
      <c r="P144" s="15"/>
      <c r="Q144" s="15"/>
      <c r="R144" s="15"/>
      <c r="S144" s="16"/>
      <c r="T144" s="12"/>
      <c r="U144" s="12"/>
      <c r="V144" s="12"/>
      <c r="W144" s="16"/>
      <c r="X144" s="12"/>
      <c r="Y144" s="12"/>
    </row>
    <row r="145" spans="1:25" x14ac:dyDescent="0.3">
      <c r="A145" s="12"/>
      <c r="B145" s="12"/>
      <c r="C145" s="16"/>
      <c r="D145" s="12"/>
      <c r="E145" s="12"/>
      <c r="F145" s="12"/>
      <c r="G145" s="12"/>
      <c r="H145" s="17"/>
      <c r="I145" s="17"/>
      <c r="J145" s="17"/>
      <c r="K145" s="20"/>
      <c r="L145" s="20"/>
      <c r="M145" s="20"/>
      <c r="N145" s="128"/>
      <c r="O145" s="17"/>
      <c r="P145" s="15"/>
      <c r="Q145" s="15"/>
      <c r="R145" s="15"/>
      <c r="S145" s="16"/>
      <c r="T145" s="12"/>
      <c r="U145" s="12"/>
      <c r="V145" s="12"/>
      <c r="W145" s="16"/>
      <c r="X145" s="12"/>
      <c r="Y145" s="12"/>
    </row>
  </sheetData>
  <mergeCells count="273">
    <mergeCell ref="N35:N36"/>
    <mergeCell ref="N40:N42"/>
    <mergeCell ref="N43:N45"/>
    <mergeCell ref="N47:N48"/>
    <mergeCell ref="N50:N51"/>
    <mergeCell ref="N52:N53"/>
    <mergeCell ref="F52:F53"/>
    <mergeCell ref="E52:E53"/>
    <mergeCell ref="D52:D53"/>
    <mergeCell ref="J47:J48"/>
    <mergeCell ref="K47:K48"/>
    <mergeCell ref="L47:L48"/>
    <mergeCell ref="M47:M48"/>
    <mergeCell ref="I47:I48"/>
    <mergeCell ref="D40:D42"/>
    <mergeCell ref="C52:C53"/>
    <mergeCell ref="B52:B53"/>
    <mergeCell ref="A52:A53"/>
    <mergeCell ref="K52:K53"/>
    <mergeCell ref="I50:I51"/>
    <mergeCell ref="H50:H51"/>
    <mergeCell ref="G50:G51"/>
    <mergeCell ref="F50:F51"/>
    <mergeCell ref="E50:E51"/>
    <mergeCell ref="D50:D51"/>
    <mergeCell ref="J50:J51"/>
    <mergeCell ref="Q52:Q53"/>
    <mergeCell ref="P52:P53"/>
    <mergeCell ref="O52:O53"/>
    <mergeCell ref="M52:M53"/>
    <mergeCell ref="L52:L53"/>
    <mergeCell ref="J52:J53"/>
    <mergeCell ref="I52:I53"/>
    <mergeCell ref="H52:H53"/>
    <mergeCell ref="G52:G53"/>
    <mergeCell ref="O47:O48"/>
    <mergeCell ref="P47:P48"/>
    <mergeCell ref="Q47:Q48"/>
    <mergeCell ref="Q50:Q51"/>
    <mergeCell ref="P50:P51"/>
    <mergeCell ref="O50:O51"/>
    <mergeCell ref="M50:M51"/>
    <mergeCell ref="L50:L51"/>
    <mergeCell ref="K50:K51"/>
    <mergeCell ref="A47:A48"/>
    <mergeCell ref="B47:B48"/>
    <mergeCell ref="C47:C48"/>
    <mergeCell ref="D47:D48"/>
    <mergeCell ref="E47:E48"/>
    <mergeCell ref="F47:F48"/>
    <mergeCell ref="G47:G48"/>
    <mergeCell ref="H47:H48"/>
    <mergeCell ref="C50:C51"/>
    <mergeCell ref="B50:B51"/>
    <mergeCell ref="A50:A51"/>
    <mergeCell ref="C35:C36"/>
    <mergeCell ref="B35:B36"/>
    <mergeCell ref="A35:A36"/>
    <mergeCell ref="C31:C34"/>
    <mergeCell ref="B31:B34"/>
    <mergeCell ref="A31:A34"/>
    <mergeCell ref="Q35:Q36"/>
    <mergeCell ref="P35:P36"/>
    <mergeCell ref="O35:O36"/>
    <mergeCell ref="M35:M36"/>
    <mergeCell ref="L35:L36"/>
    <mergeCell ref="K35:K36"/>
    <mergeCell ref="J35:J36"/>
    <mergeCell ref="I35:I36"/>
    <mergeCell ref="H35:H36"/>
    <mergeCell ref="G35:G36"/>
    <mergeCell ref="F35:F36"/>
    <mergeCell ref="E35:E36"/>
    <mergeCell ref="D35:D36"/>
    <mergeCell ref="H31:H34"/>
    <mergeCell ref="G31:G34"/>
    <mergeCell ref="F31:F34"/>
    <mergeCell ref="E31:E34"/>
    <mergeCell ref="D31:D34"/>
    <mergeCell ref="P29:P30"/>
    <mergeCell ref="Q29:Q30"/>
    <mergeCell ref="Q31:Q34"/>
    <mergeCell ref="P31:P34"/>
    <mergeCell ref="O31:O34"/>
    <mergeCell ref="J29:J30"/>
    <mergeCell ref="K29:K30"/>
    <mergeCell ref="L29:L30"/>
    <mergeCell ref="M29:M30"/>
    <mergeCell ref="O29:O30"/>
    <mergeCell ref="E29:E30"/>
    <mergeCell ref="F29:F30"/>
    <mergeCell ref="G29:G30"/>
    <mergeCell ref="H29:H30"/>
    <mergeCell ref="I29:I30"/>
    <mergeCell ref="N29:N30"/>
    <mergeCell ref="N31:N34"/>
    <mergeCell ref="A26:A28"/>
    <mergeCell ref="A29:A30"/>
    <mergeCell ref="B29:B30"/>
    <mergeCell ref="C29:C30"/>
    <mergeCell ref="D29:D30"/>
    <mergeCell ref="M31:M34"/>
    <mergeCell ref="L31:L34"/>
    <mergeCell ref="J31:J34"/>
    <mergeCell ref="I31:I34"/>
    <mergeCell ref="K31:K34"/>
    <mergeCell ref="G23:G25"/>
    <mergeCell ref="F23:F25"/>
    <mergeCell ref="E23:E25"/>
    <mergeCell ref="D23:D25"/>
    <mergeCell ref="C23:C25"/>
    <mergeCell ref="B23:B25"/>
    <mergeCell ref="A23:A25"/>
    <mergeCell ref="G26:G28"/>
    <mergeCell ref="F26:F28"/>
    <mergeCell ref="E26:E28"/>
    <mergeCell ref="D26:D28"/>
    <mergeCell ref="C26:C28"/>
    <mergeCell ref="B26:B28"/>
    <mergeCell ref="Q26:Q28"/>
    <mergeCell ref="P26:P28"/>
    <mergeCell ref="O26:O28"/>
    <mergeCell ref="M26:M28"/>
    <mergeCell ref="L26:L28"/>
    <mergeCell ref="K26:K28"/>
    <mergeCell ref="J26:J28"/>
    <mergeCell ref="I26:I28"/>
    <mergeCell ref="H26:H28"/>
    <mergeCell ref="N26:N28"/>
    <mergeCell ref="Q23:Q25"/>
    <mergeCell ref="P23:P25"/>
    <mergeCell ref="O23:O25"/>
    <mergeCell ref="M23:M25"/>
    <mergeCell ref="L23:L25"/>
    <mergeCell ref="K23:K25"/>
    <mergeCell ref="J23:J25"/>
    <mergeCell ref="I23:I25"/>
    <mergeCell ref="H23:H25"/>
    <mergeCell ref="N23:N25"/>
    <mergeCell ref="A18:A19"/>
    <mergeCell ref="Q20:Q22"/>
    <mergeCell ref="P20:P22"/>
    <mergeCell ref="O20:O22"/>
    <mergeCell ref="M20:M22"/>
    <mergeCell ref="L20:L22"/>
    <mergeCell ref="K20:K22"/>
    <mergeCell ref="J20:J22"/>
    <mergeCell ref="I20:I22"/>
    <mergeCell ref="H20:H22"/>
    <mergeCell ref="G20:G22"/>
    <mergeCell ref="F20:F22"/>
    <mergeCell ref="E20:E22"/>
    <mergeCell ref="D20:D22"/>
    <mergeCell ref="C20:C22"/>
    <mergeCell ref="B20:B22"/>
    <mergeCell ref="A20:A22"/>
    <mergeCell ref="N18:N19"/>
    <mergeCell ref="N20:N22"/>
    <mergeCell ref="A15:A17"/>
    <mergeCell ref="Q18:Q19"/>
    <mergeCell ref="P18:P19"/>
    <mergeCell ref="O18:O19"/>
    <mergeCell ref="M18:M19"/>
    <mergeCell ref="L18:L19"/>
    <mergeCell ref="K18:K19"/>
    <mergeCell ref="J18:J19"/>
    <mergeCell ref="I18:I19"/>
    <mergeCell ref="H18:H19"/>
    <mergeCell ref="G18:G19"/>
    <mergeCell ref="F18:F19"/>
    <mergeCell ref="E18:E19"/>
    <mergeCell ref="D18:D19"/>
    <mergeCell ref="C18:C19"/>
    <mergeCell ref="B18:B19"/>
    <mergeCell ref="F15:F17"/>
    <mergeCell ref="E15:E17"/>
    <mergeCell ref="D15:D17"/>
    <mergeCell ref="C15:C17"/>
    <mergeCell ref="B15:B17"/>
    <mergeCell ref="K15:K17"/>
    <mergeCell ref="J15:J17"/>
    <mergeCell ref="I15:I17"/>
    <mergeCell ref="H15:H17"/>
    <mergeCell ref="G15:G17"/>
    <mergeCell ref="Q15:Q17"/>
    <mergeCell ref="P15:P17"/>
    <mergeCell ref="O15:O17"/>
    <mergeCell ref="M15:M17"/>
    <mergeCell ref="L15:L17"/>
    <mergeCell ref="K11:K14"/>
    <mergeCell ref="J11:J14"/>
    <mergeCell ref="I11:I14"/>
    <mergeCell ref="H11:H14"/>
    <mergeCell ref="Q11:Q14"/>
    <mergeCell ref="P11:P14"/>
    <mergeCell ref="O11:O14"/>
    <mergeCell ref="M11:M14"/>
    <mergeCell ref="L11:L14"/>
    <mergeCell ref="N11:N14"/>
    <mergeCell ref="N15:N17"/>
    <mergeCell ref="F1:G1"/>
    <mergeCell ref="A2:A7"/>
    <mergeCell ref="B2:B7"/>
    <mergeCell ref="C2:C7"/>
    <mergeCell ref="D2:D7"/>
    <mergeCell ref="E2:E7"/>
    <mergeCell ref="P2:P7"/>
    <mergeCell ref="Q2:Q7"/>
    <mergeCell ref="F2:F7"/>
    <mergeCell ref="G2:G7"/>
    <mergeCell ref="H2:H7"/>
    <mergeCell ref="I2:I7"/>
    <mergeCell ref="J2:J7"/>
    <mergeCell ref="K2:K7"/>
    <mergeCell ref="L2:L7"/>
    <mergeCell ref="M2:M7"/>
    <mergeCell ref="O2:O7"/>
    <mergeCell ref="N2:N7"/>
    <mergeCell ref="K8:K10"/>
    <mergeCell ref="E8:E10"/>
    <mergeCell ref="D8:D10"/>
    <mergeCell ref="Q8:Q10"/>
    <mergeCell ref="P8:P10"/>
    <mergeCell ref="O8:O10"/>
    <mergeCell ref="M8:M10"/>
    <mergeCell ref="L8:L10"/>
    <mergeCell ref="J8:J10"/>
    <mergeCell ref="I8:I10"/>
    <mergeCell ref="H8:H10"/>
    <mergeCell ref="G8:G10"/>
    <mergeCell ref="N8:N10"/>
    <mergeCell ref="C8:C10"/>
    <mergeCell ref="B8:B10"/>
    <mergeCell ref="A8:A10"/>
    <mergeCell ref="A11:A14"/>
    <mergeCell ref="G11:G14"/>
    <mergeCell ref="F11:F14"/>
    <mergeCell ref="E11:E14"/>
    <mergeCell ref="D11:D14"/>
    <mergeCell ref="C11:C14"/>
    <mergeCell ref="B11:B14"/>
    <mergeCell ref="F8:F10"/>
    <mergeCell ref="C40:C42"/>
    <mergeCell ref="B40:B42"/>
    <mergeCell ref="A40:A42"/>
    <mergeCell ref="Q40:Q42"/>
    <mergeCell ref="P40:P42"/>
    <mergeCell ref="O40:O42"/>
    <mergeCell ref="M40:M42"/>
    <mergeCell ref="L40:L42"/>
    <mergeCell ref="K40:K42"/>
    <mergeCell ref="J40:J42"/>
    <mergeCell ref="I40:I42"/>
    <mergeCell ref="H40:H42"/>
    <mergeCell ref="Q43:Q45"/>
    <mergeCell ref="P43:P45"/>
    <mergeCell ref="O43:O45"/>
    <mergeCell ref="M43:M45"/>
    <mergeCell ref="L43:L45"/>
    <mergeCell ref="K43:K45"/>
    <mergeCell ref="G40:G42"/>
    <mergeCell ref="F40:F42"/>
    <mergeCell ref="E40:E42"/>
    <mergeCell ref="A43:A45"/>
    <mergeCell ref="J43:J45"/>
    <mergeCell ref="I43:I45"/>
    <mergeCell ref="H43:H45"/>
    <mergeCell ref="G43:G45"/>
    <mergeCell ref="F43:F45"/>
    <mergeCell ref="E43:E45"/>
    <mergeCell ref="D43:D45"/>
    <mergeCell ref="C43:C45"/>
    <mergeCell ref="B43:B45"/>
  </mergeCells>
  <pageMargins left="0.7" right="0.7" top="0.75" bottom="0.75" header="0.3" footer="0.3"/>
  <pageSetup paperSize="8" scale="47" orientation="landscape" r:id="rId1"/>
  <rowBreaks count="3" manualBreakCount="3">
    <brk id="14" max="16383" man="1"/>
    <brk id="28" max="16383" man="1"/>
    <brk id="4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5"/>
  <sheetViews>
    <sheetView tabSelected="1" view="pageBreakPreview" zoomScale="60" zoomScaleNormal="80" workbookViewId="0">
      <selection activeCell="L62" sqref="L62"/>
    </sheetView>
  </sheetViews>
  <sheetFormatPr defaultColWidth="8.88671875" defaultRowHeight="14.4" x14ac:dyDescent="0.3"/>
  <cols>
    <col min="1" max="1" width="8.88671875" style="5"/>
    <col min="2" max="2" width="13.21875" style="5" customWidth="1"/>
    <col min="3" max="3" width="32.33203125" style="4" customWidth="1"/>
    <col min="4" max="4" width="17.5546875" style="5" bestFit="1" customWidth="1"/>
    <col min="5" max="5" width="8.21875" style="5" customWidth="1"/>
    <col min="6" max="6" width="12.33203125" style="5" bestFit="1" customWidth="1"/>
    <col min="7" max="7" width="17.44140625" style="5" customWidth="1"/>
    <col min="8" max="8" width="20.88671875" style="6" bestFit="1" customWidth="1"/>
    <col min="9" max="9" width="20.44140625" style="6" bestFit="1" customWidth="1"/>
    <col min="10" max="10" width="17.88671875" style="6" bestFit="1" customWidth="1"/>
    <col min="11" max="12" width="17.88671875" style="6" customWidth="1"/>
    <col min="13" max="13" width="16.44140625" style="21" customWidth="1"/>
    <col min="14" max="14" width="17.88671875" style="21" bestFit="1" customWidth="1"/>
    <col min="15" max="16" width="16.44140625" style="21" customWidth="1"/>
    <col min="17" max="17" width="13" style="6" customWidth="1"/>
    <col min="18" max="18" width="11.88671875" style="9" customWidth="1"/>
    <col min="19" max="21" width="12.5546875" style="9" customWidth="1"/>
    <col min="22" max="22" width="18.6640625" style="7" bestFit="1" customWidth="1"/>
    <col min="23" max="23" width="16.44140625" style="5" bestFit="1" customWidth="1"/>
    <col min="24" max="25" width="14.44140625" style="5" customWidth="1"/>
    <col min="26" max="26" width="18" style="7" bestFit="1" customWidth="1"/>
    <col min="27" max="28" width="14.44140625" style="5" bestFit="1" customWidth="1"/>
    <col min="29" max="29" width="8.88671875" style="69"/>
    <col min="30" max="16384" width="8.88671875" style="4"/>
  </cols>
  <sheetData>
    <row r="1" spans="1:29" s="2" customFormat="1" ht="54.6" customHeight="1" x14ac:dyDescent="0.3">
      <c r="A1" s="23" t="s">
        <v>28</v>
      </c>
      <c r="B1" s="23" t="s">
        <v>0</v>
      </c>
      <c r="C1" s="103" t="s">
        <v>1</v>
      </c>
      <c r="D1" s="102" t="s">
        <v>50</v>
      </c>
      <c r="E1" s="102" t="s">
        <v>26</v>
      </c>
      <c r="F1" s="201" t="s">
        <v>9</v>
      </c>
      <c r="G1" s="202"/>
      <c r="H1" s="24" t="s">
        <v>2</v>
      </c>
      <c r="I1" s="24" t="s">
        <v>3</v>
      </c>
      <c r="J1" s="24" t="s">
        <v>19</v>
      </c>
      <c r="K1" s="24" t="s">
        <v>323</v>
      </c>
      <c r="L1" s="24" t="s">
        <v>126</v>
      </c>
      <c r="M1" s="24" t="s">
        <v>17</v>
      </c>
      <c r="N1" s="24" t="s">
        <v>53</v>
      </c>
      <c r="O1" s="24" t="s">
        <v>54</v>
      </c>
      <c r="P1" s="24" t="s">
        <v>403</v>
      </c>
      <c r="Q1" s="24" t="s">
        <v>48</v>
      </c>
      <c r="R1" s="25" t="s">
        <v>41</v>
      </c>
      <c r="S1" s="25" t="s">
        <v>6</v>
      </c>
      <c r="T1" s="25" t="s">
        <v>519</v>
      </c>
      <c r="U1" s="25" t="s">
        <v>331</v>
      </c>
      <c r="V1" s="26" t="s">
        <v>5</v>
      </c>
      <c r="W1" s="23" t="s">
        <v>56</v>
      </c>
      <c r="X1" s="23" t="s">
        <v>57</v>
      </c>
      <c r="Y1" s="23" t="s">
        <v>331</v>
      </c>
      <c r="Z1" s="26" t="s">
        <v>4</v>
      </c>
      <c r="AA1" s="23" t="s">
        <v>55</v>
      </c>
      <c r="AB1" s="23" t="s">
        <v>57</v>
      </c>
    </row>
    <row r="2" spans="1:29" ht="115.8" customHeight="1" x14ac:dyDescent="0.3">
      <c r="A2" s="196">
        <v>1</v>
      </c>
      <c r="B2" s="196" t="s">
        <v>318</v>
      </c>
      <c r="C2" s="210" t="s">
        <v>316</v>
      </c>
      <c r="D2" s="196" t="s">
        <v>319</v>
      </c>
      <c r="E2" s="196" t="s">
        <v>322</v>
      </c>
      <c r="F2" s="196" t="s">
        <v>10</v>
      </c>
      <c r="G2" s="196" t="s">
        <v>11</v>
      </c>
      <c r="H2" s="191">
        <v>5893590</v>
      </c>
      <c r="I2" s="191">
        <v>4437460.72</v>
      </c>
      <c r="J2" s="191">
        <v>783081.3</v>
      </c>
      <c r="K2" s="191">
        <v>673047.98</v>
      </c>
      <c r="L2" s="191"/>
      <c r="M2" s="187">
        <v>5520813.4399999995</v>
      </c>
      <c r="N2" s="187">
        <v>4156786.06</v>
      </c>
      <c r="O2" s="187">
        <v>733550.49</v>
      </c>
      <c r="P2" s="187">
        <v>630476.89</v>
      </c>
      <c r="Q2" s="191" t="s">
        <v>517</v>
      </c>
      <c r="R2" s="193" t="s">
        <v>317</v>
      </c>
      <c r="S2" s="193" t="s">
        <v>321</v>
      </c>
      <c r="T2" s="193" t="s">
        <v>521</v>
      </c>
      <c r="U2" s="65"/>
      <c r="V2" s="28"/>
      <c r="W2" s="55"/>
      <c r="X2" s="55"/>
      <c r="Y2" s="55" t="s">
        <v>388</v>
      </c>
      <c r="Z2" s="28" t="s">
        <v>324</v>
      </c>
      <c r="AA2" s="32">
        <v>68</v>
      </c>
      <c r="AB2" s="32">
        <v>68</v>
      </c>
      <c r="AC2" s="4"/>
    </row>
    <row r="3" spans="1:29" ht="120.6" customHeight="1" x14ac:dyDescent="0.3">
      <c r="A3" s="197"/>
      <c r="B3" s="197"/>
      <c r="C3" s="211"/>
      <c r="D3" s="197"/>
      <c r="E3" s="197"/>
      <c r="F3" s="197"/>
      <c r="G3" s="197"/>
      <c r="H3" s="192"/>
      <c r="I3" s="192"/>
      <c r="J3" s="192"/>
      <c r="K3" s="192"/>
      <c r="L3" s="192"/>
      <c r="M3" s="188"/>
      <c r="N3" s="188"/>
      <c r="O3" s="188"/>
      <c r="P3" s="188"/>
      <c r="Q3" s="192"/>
      <c r="R3" s="203"/>
      <c r="S3" s="203"/>
      <c r="T3" s="203"/>
      <c r="U3" s="65"/>
      <c r="V3" s="28"/>
      <c r="W3" s="55"/>
      <c r="X3" s="55"/>
      <c r="Y3" s="55" t="s">
        <v>389</v>
      </c>
      <c r="Z3" s="28" t="s">
        <v>325</v>
      </c>
      <c r="AA3" s="37">
        <v>68</v>
      </c>
      <c r="AB3" s="37">
        <v>68</v>
      </c>
      <c r="AC3" s="4"/>
    </row>
    <row r="4" spans="1:29" ht="118.8" customHeight="1" x14ac:dyDescent="0.3">
      <c r="A4" s="196">
        <v>2</v>
      </c>
      <c r="B4" s="196" t="s">
        <v>363</v>
      </c>
      <c r="C4" s="210" t="s">
        <v>329</v>
      </c>
      <c r="D4" s="196" t="s">
        <v>326</v>
      </c>
      <c r="E4" s="196" t="s">
        <v>322</v>
      </c>
      <c r="F4" s="196" t="s">
        <v>10</v>
      </c>
      <c r="G4" s="196" t="s">
        <v>11</v>
      </c>
      <c r="H4" s="191">
        <v>2578912</v>
      </c>
      <c r="I4" s="191">
        <v>1941740.21</v>
      </c>
      <c r="J4" s="191">
        <v>342660.04</v>
      </c>
      <c r="K4" s="191">
        <v>294511.75</v>
      </c>
      <c r="L4" s="191"/>
      <c r="M4" s="187">
        <v>2513384.4</v>
      </c>
      <c r="N4" s="187">
        <v>1892402.52</v>
      </c>
      <c r="O4" s="187">
        <v>333953.38</v>
      </c>
      <c r="P4" s="187">
        <v>287028.5</v>
      </c>
      <c r="Q4" s="191" t="s">
        <v>232</v>
      </c>
      <c r="R4" s="193" t="s">
        <v>328</v>
      </c>
      <c r="S4" s="193" t="s">
        <v>327</v>
      </c>
      <c r="T4" s="193" t="s">
        <v>52</v>
      </c>
      <c r="U4" s="80"/>
      <c r="V4" s="28"/>
      <c r="W4" s="55"/>
      <c r="X4" s="55"/>
      <c r="Y4" s="55" t="s">
        <v>388</v>
      </c>
      <c r="Z4" s="28" t="s">
        <v>324</v>
      </c>
      <c r="AA4" s="66">
        <v>9</v>
      </c>
      <c r="AB4" s="66">
        <v>9</v>
      </c>
      <c r="AC4" s="4"/>
    </row>
    <row r="5" spans="1:29" ht="122.4" customHeight="1" x14ac:dyDescent="0.3">
      <c r="A5" s="197"/>
      <c r="B5" s="197"/>
      <c r="C5" s="211"/>
      <c r="D5" s="197"/>
      <c r="E5" s="197"/>
      <c r="F5" s="197"/>
      <c r="G5" s="197"/>
      <c r="H5" s="192"/>
      <c r="I5" s="192"/>
      <c r="J5" s="192"/>
      <c r="K5" s="192"/>
      <c r="L5" s="192"/>
      <c r="M5" s="188"/>
      <c r="N5" s="188"/>
      <c r="O5" s="188"/>
      <c r="P5" s="188"/>
      <c r="Q5" s="192"/>
      <c r="R5" s="203"/>
      <c r="S5" s="203"/>
      <c r="T5" s="203"/>
      <c r="U5" s="80"/>
      <c r="V5" s="28"/>
      <c r="W5" s="62"/>
      <c r="X5" s="62"/>
      <c r="Y5" s="55" t="s">
        <v>389</v>
      </c>
      <c r="Z5" s="28" t="s">
        <v>325</v>
      </c>
      <c r="AA5" s="37">
        <v>9</v>
      </c>
      <c r="AB5" s="37">
        <v>9</v>
      </c>
      <c r="AC5" s="4"/>
    </row>
    <row r="6" spans="1:29" s="13" customFormat="1" ht="118.2" customHeight="1" x14ac:dyDescent="0.3">
      <c r="A6" s="58">
        <v>3</v>
      </c>
      <c r="B6" s="78" t="s">
        <v>330</v>
      </c>
      <c r="C6" s="3" t="s">
        <v>360</v>
      </c>
      <c r="D6" s="98" t="s">
        <v>359</v>
      </c>
      <c r="E6" s="98">
        <v>7.4</v>
      </c>
      <c r="F6" s="98" t="s">
        <v>10</v>
      </c>
      <c r="G6" s="98" t="s">
        <v>11</v>
      </c>
      <c r="H6" s="60">
        <v>24434768.710000001</v>
      </c>
      <c r="I6" s="60">
        <v>20769553.399999999</v>
      </c>
      <c r="J6" s="60">
        <v>3665215.31</v>
      </c>
      <c r="K6" s="60"/>
      <c r="L6" s="60"/>
      <c r="M6" s="61">
        <v>24406004.529999997</v>
      </c>
      <c r="N6" s="61">
        <v>20745103.84</v>
      </c>
      <c r="O6" s="61">
        <v>3660900.69</v>
      </c>
      <c r="P6" s="87"/>
      <c r="Q6" s="99" t="s">
        <v>362</v>
      </c>
      <c r="R6" s="100" t="s">
        <v>361</v>
      </c>
      <c r="S6" s="100" t="s">
        <v>518</v>
      </c>
      <c r="T6" s="171" t="s">
        <v>520</v>
      </c>
      <c r="U6" s="80"/>
      <c r="V6" s="59"/>
      <c r="W6" s="62"/>
      <c r="X6" s="62"/>
      <c r="Y6" s="55" t="s">
        <v>389</v>
      </c>
      <c r="Z6" s="59" t="s">
        <v>324</v>
      </c>
      <c r="AA6" s="37">
        <v>4</v>
      </c>
      <c r="AB6" s="37">
        <v>4</v>
      </c>
    </row>
    <row r="7" spans="1:29" s="13" customFormat="1" ht="120.6" customHeight="1" x14ac:dyDescent="0.3">
      <c r="A7" s="196">
        <v>4</v>
      </c>
      <c r="B7" s="196" t="s">
        <v>391</v>
      </c>
      <c r="C7" s="208" t="s">
        <v>392</v>
      </c>
      <c r="D7" s="196" t="s">
        <v>390</v>
      </c>
      <c r="E7" s="196" t="s">
        <v>322</v>
      </c>
      <c r="F7" s="196" t="s">
        <v>10</v>
      </c>
      <c r="G7" s="196" t="s">
        <v>11</v>
      </c>
      <c r="H7" s="191">
        <v>550800</v>
      </c>
      <c r="I7" s="191">
        <v>414713.84</v>
      </c>
      <c r="J7" s="191">
        <v>73184.800000000003</v>
      </c>
      <c r="K7" s="191">
        <v>62901.36</v>
      </c>
      <c r="L7" s="191"/>
      <c r="M7" s="187">
        <v>550800</v>
      </c>
      <c r="N7" s="187">
        <v>414713.84</v>
      </c>
      <c r="O7" s="187">
        <v>73184.800000000003</v>
      </c>
      <c r="P7" s="187">
        <v>62901.36</v>
      </c>
      <c r="Q7" s="191" t="s">
        <v>395</v>
      </c>
      <c r="R7" s="193" t="s">
        <v>393</v>
      </c>
      <c r="S7" s="193" t="s">
        <v>394</v>
      </c>
      <c r="T7" s="193" t="s">
        <v>522</v>
      </c>
      <c r="U7" s="80"/>
      <c r="V7" s="59"/>
      <c r="W7" s="62"/>
      <c r="X7" s="62"/>
      <c r="Y7" s="94" t="s">
        <v>388</v>
      </c>
      <c r="Z7" s="59" t="s">
        <v>324</v>
      </c>
      <c r="AA7" s="37">
        <v>1</v>
      </c>
      <c r="AB7" s="37">
        <v>1</v>
      </c>
    </row>
    <row r="8" spans="1:29" s="13" customFormat="1" ht="124.8" customHeight="1" x14ac:dyDescent="0.3">
      <c r="A8" s="197"/>
      <c r="B8" s="197"/>
      <c r="C8" s="209"/>
      <c r="D8" s="197"/>
      <c r="E8" s="197"/>
      <c r="F8" s="197"/>
      <c r="G8" s="197"/>
      <c r="H8" s="192"/>
      <c r="I8" s="192"/>
      <c r="J8" s="192"/>
      <c r="K8" s="192"/>
      <c r="L8" s="192"/>
      <c r="M8" s="188"/>
      <c r="N8" s="188"/>
      <c r="O8" s="188"/>
      <c r="P8" s="188"/>
      <c r="Q8" s="192"/>
      <c r="R8" s="203"/>
      <c r="S8" s="203"/>
      <c r="T8" s="203"/>
      <c r="U8" s="80"/>
      <c r="V8" s="59"/>
      <c r="W8" s="62"/>
      <c r="X8" s="62"/>
      <c r="Y8" s="94" t="s">
        <v>389</v>
      </c>
      <c r="Z8" s="59" t="s">
        <v>325</v>
      </c>
      <c r="AA8" s="37">
        <v>1</v>
      </c>
      <c r="AB8" s="37">
        <v>1</v>
      </c>
    </row>
    <row r="9" spans="1:29" s="13" customFormat="1" ht="114.6" customHeight="1" x14ac:dyDescent="0.3">
      <c r="A9" s="196">
        <v>5</v>
      </c>
      <c r="B9" s="196" t="s">
        <v>391</v>
      </c>
      <c r="C9" s="208" t="s">
        <v>396</v>
      </c>
      <c r="D9" s="196" t="s">
        <v>397</v>
      </c>
      <c r="E9" s="196" t="s">
        <v>398</v>
      </c>
      <c r="F9" s="196" t="s">
        <v>10</v>
      </c>
      <c r="G9" s="196" t="s">
        <v>11</v>
      </c>
      <c r="H9" s="191">
        <v>704002.18</v>
      </c>
      <c r="I9" s="191">
        <v>530064.36</v>
      </c>
      <c r="J9" s="191">
        <v>93540.77</v>
      </c>
      <c r="K9" s="191">
        <v>80397.05</v>
      </c>
      <c r="L9" s="191"/>
      <c r="M9" s="187"/>
      <c r="N9" s="187"/>
      <c r="O9" s="187"/>
      <c r="P9" s="187"/>
      <c r="Q9" s="191" t="s">
        <v>399</v>
      </c>
      <c r="R9" s="193" t="s">
        <v>393</v>
      </c>
      <c r="S9" s="193" t="s">
        <v>523</v>
      </c>
      <c r="T9" s="193"/>
      <c r="U9" s="80"/>
      <c r="V9" s="79"/>
      <c r="W9" s="62"/>
      <c r="X9" s="62"/>
      <c r="Y9" s="94" t="s">
        <v>388</v>
      </c>
      <c r="Z9" s="86" t="s">
        <v>324</v>
      </c>
      <c r="AA9" s="37">
        <v>1</v>
      </c>
      <c r="AB9" s="37" t="s">
        <v>516</v>
      </c>
    </row>
    <row r="10" spans="1:29" s="13" customFormat="1" ht="118.8" customHeight="1" x14ac:dyDescent="0.3">
      <c r="A10" s="197"/>
      <c r="B10" s="197"/>
      <c r="C10" s="209"/>
      <c r="D10" s="197"/>
      <c r="E10" s="197"/>
      <c r="F10" s="197"/>
      <c r="G10" s="197"/>
      <c r="H10" s="192"/>
      <c r="I10" s="192"/>
      <c r="J10" s="192"/>
      <c r="K10" s="192"/>
      <c r="L10" s="192"/>
      <c r="M10" s="188"/>
      <c r="N10" s="188"/>
      <c r="O10" s="188"/>
      <c r="P10" s="188"/>
      <c r="Q10" s="192"/>
      <c r="R10" s="203"/>
      <c r="S10" s="203"/>
      <c r="T10" s="203"/>
      <c r="U10" s="80"/>
      <c r="V10" s="79"/>
      <c r="W10" s="62"/>
      <c r="X10" s="62"/>
      <c r="Y10" s="94" t="s">
        <v>389</v>
      </c>
      <c r="Z10" s="86" t="s">
        <v>325</v>
      </c>
      <c r="AA10" s="37">
        <v>1</v>
      </c>
      <c r="AB10" s="37">
        <v>0</v>
      </c>
    </row>
    <row r="11" spans="1:29" s="13" customFormat="1" ht="120" customHeight="1" x14ac:dyDescent="0.3">
      <c r="A11" s="196">
        <v>6</v>
      </c>
      <c r="B11" s="196" t="s">
        <v>391</v>
      </c>
      <c r="C11" s="208" t="s">
        <v>401</v>
      </c>
      <c r="D11" s="196" t="s">
        <v>400</v>
      </c>
      <c r="E11" s="196" t="s">
        <v>398</v>
      </c>
      <c r="F11" s="196" t="s">
        <v>10</v>
      </c>
      <c r="G11" s="196" t="s">
        <v>11</v>
      </c>
      <c r="H11" s="191">
        <v>10781149.17</v>
      </c>
      <c r="I11" s="191">
        <v>8117450.6399999997</v>
      </c>
      <c r="J11" s="191">
        <v>1432491.29</v>
      </c>
      <c r="K11" s="191">
        <v>1231207.24</v>
      </c>
      <c r="L11" s="191"/>
      <c r="M11" s="187">
        <v>10781149.17</v>
      </c>
      <c r="N11" s="187">
        <v>8117450.6399999997</v>
      </c>
      <c r="O11" s="187">
        <v>1432491.29</v>
      </c>
      <c r="P11" s="187">
        <v>1231207.24</v>
      </c>
      <c r="Q11" s="191" t="s">
        <v>402</v>
      </c>
      <c r="R11" s="193" t="s">
        <v>393</v>
      </c>
      <c r="S11" s="193" t="s">
        <v>394</v>
      </c>
      <c r="T11" s="193" t="s">
        <v>524</v>
      </c>
      <c r="U11" s="80"/>
      <c r="V11" s="79"/>
      <c r="W11" s="62"/>
      <c r="X11" s="62"/>
      <c r="Y11" s="94" t="s">
        <v>388</v>
      </c>
      <c r="Z11" s="86" t="s">
        <v>324</v>
      </c>
      <c r="AA11" s="37">
        <v>4</v>
      </c>
      <c r="AB11" s="37">
        <v>4</v>
      </c>
    </row>
    <row r="12" spans="1:29" s="13" customFormat="1" ht="113.4" customHeight="1" x14ac:dyDescent="0.3">
      <c r="A12" s="197"/>
      <c r="B12" s="197"/>
      <c r="C12" s="209"/>
      <c r="D12" s="197"/>
      <c r="E12" s="197"/>
      <c r="F12" s="197"/>
      <c r="G12" s="197"/>
      <c r="H12" s="192"/>
      <c r="I12" s="192"/>
      <c r="J12" s="192"/>
      <c r="K12" s="192"/>
      <c r="L12" s="192"/>
      <c r="M12" s="188"/>
      <c r="N12" s="188"/>
      <c r="O12" s="188"/>
      <c r="P12" s="188"/>
      <c r="Q12" s="192"/>
      <c r="R12" s="203"/>
      <c r="S12" s="203"/>
      <c r="T12" s="203"/>
      <c r="U12" s="80"/>
      <c r="V12" s="79"/>
      <c r="W12" s="62"/>
      <c r="X12" s="62"/>
      <c r="Y12" s="94" t="s">
        <v>389</v>
      </c>
      <c r="Z12" s="86" t="s">
        <v>325</v>
      </c>
      <c r="AA12" s="37">
        <v>4</v>
      </c>
      <c r="AB12" s="37">
        <v>4</v>
      </c>
    </row>
    <row r="13" spans="1:29" s="13" customFormat="1" ht="118.8" customHeight="1" x14ac:dyDescent="0.3">
      <c r="A13" s="196">
        <v>7</v>
      </c>
      <c r="B13" s="196" t="s">
        <v>391</v>
      </c>
      <c r="C13" s="206" t="s">
        <v>405</v>
      </c>
      <c r="D13" s="196" t="s">
        <v>404</v>
      </c>
      <c r="E13" s="196" t="s">
        <v>398</v>
      </c>
      <c r="F13" s="196" t="s">
        <v>10</v>
      </c>
      <c r="G13" s="196" t="s">
        <v>11</v>
      </c>
      <c r="H13" s="191">
        <v>3710472.39</v>
      </c>
      <c r="I13" s="191">
        <v>2793725.98</v>
      </c>
      <c r="J13" s="191">
        <v>493010.47</v>
      </c>
      <c r="K13" s="191">
        <v>423735.95</v>
      </c>
      <c r="L13" s="191"/>
      <c r="M13" s="187">
        <v>3710472.39</v>
      </c>
      <c r="N13" s="187">
        <v>2793725.98</v>
      </c>
      <c r="O13" s="187">
        <v>493010.46</v>
      </c>
      <c r="P13" s="187">
        <v>423735.95</v>
      </c>
      <c r="Q13" s="191" t="s">
        <v>406</v>
      </c>
      <c r="R13" s="193" t="s">
        <v>407</v>
      </c>
      <c r="S13" s="193" t="s">
        <v>408</v>
      </c>
      <c r="T13" s="193" t="s">
        <v>313</v>
      </c>
      <c r="U13" s="80"/>
      <c r="V13" s="79"/>
      <c r="W13" s="62"/>
      <c r="X13" s="62"/>
      <c r="Y13" s="94" t="s">
        <v>388</v>
      </c>
      <c r="Z13" s="86" t="s">
        <v>324</v>
      </c>
      <c r="AA13" s="37">
        <v>6</v>
      </c>
      <c r="AB13" s="37">
        <v>6</v>
      </c>
    </row>
    <row r="14" spans="1:29" s="13" customFormat="1" ht="139.80000000000001" customHeight="1" x14ac:dyDescent="0.3">
      <c r="A14" s="197"/>
      <c r="B14" s="197"/>
      <c r="C14" s="207"/>
      <c r="D14" s="197"/>
      <c r="E14" s="197"/>
      <c r="F14" s="197"/>
      <c r="G14" s="197"/>
      <c r="H14" s="192"/>
      <c r="I14" s="192"/>
      <c r="J14" s="192"/>
      <c r="K14" s="192"/>
      <c r="L14" s="192"/>
      <c r="M14" s="188"/>
      <c r="N14" s="188"/>
      <c r="O14" s="188"/>
      <c r="P14" s="188"/>
      <c r="Q14" s="192"/>
      <c r="R14" s="203"/>
      <c r="S14" s="203"/>
      <c r="T14" s="203"/>
      <c r="U14" s="80"/>
      <c r="V14" s="79"/>
      <c r="W14" s="62"/>
      <c r="X14" s="62"/>
      <c r="Y14" s="94" t="s">
        <v>389</v>
      </c>
      <c r="Z14" s="86" t="s">
        <v>325</v>
      </c>
      <c r="AA14" s="37">
        <v>6</v>
      </c>
      <c r="AB14" s="37">
        <v>6</v>
      </c>
    </row>
    <row r="15" spans="1:29" s="13" customFormat="1" ht="135" customHeight="1" x14ac:dyDescent="0.3">
      <c r="A15" s="196">
        <v>8</v>
      </c>
      <c r="B15" s="196" t="s">
        <v>318</v>
      </c>
      <c r="C15" s="206" t="s">
        <v>412</v>
      </c>
      <c r="D15" s="196" t="s">
        <v>411</v>
      </c>
      <c r="E15" s="196">
        <v>7.7</v>
      </c>
      <c r="F15" s="196" t="s">
        <v>10</v>
      </c>
      <c r="G15" s="196" t="s">
        <v>11</v>
      </c>
      <c r="H15" s="191">
        <v>16027359.6</v>
      </c>
      <c r="I15" s="191">
        <v>12067479.859999999</v>
      </c>
      <c r="J15" s="191">
        <v>2129555.27</v>
      </c>
      <c r="K15" s="191">
        <v>1830324.47</v>
      </c>
      <c r="L15" s="191"/>
      <c r="M15" s="187">
        <v>15228134.630000001</v>
      </c>
      <c r="N15" s="187">
        <v>11465719.41</v>
      </c>
      <c r="O15" s="187">
        <v>2023362.25</v>
      </c>
      <c r="P15" s="187">
        <v>1739052.97</v>
      </c>
      <c r="Q15" s="191" t="s">
        <v>269</v>
      </c>
      <c r="R15" s="193" t="s">
        <v>413</v>
      </c>
      <c r="S15" s="193" t="s">
        <v>414</v>
      </c>
      <c r="T15" s="193" t="s">
        <v>525</v>
      </c>
      <c r="U15" s="65"/>
      <c r="V15" s="79"/>
      <c r="W15" s="62"/>
      <c r="X15" s="62"/>
      <c r="Y15" s="94" t="s">
        <v>415</v>
      </c>
      <c r="Z15" s="86" t="s">
        <v>409</v>
      </c>
      <c r="AA15" s="37">
        <v>8</v>
      </c>
      <c r="AB15" s="37">
        <v>8</v>
      </c>
    </row>
    <row r="16" spans="1:29" s="13" customFormat="1" ht="67.2" customHeight="1" x14ac:dyDescent="0.3">
      <c r="A16" s="197"/>
      <c r="B16" s="197"/>
      <c r="C16" s="207"/>
      <c r="D16" s="197"/>
      <c r="E16" s="197"/>
      <c r="F16" s="197"/>
      <c r="G16" s="197"/>
      <c r="H16" s="192"/>
      <c r="I16" s="192"/>
      <c r="J16" s="192"/>
      <c r="K16" s="192"/>
      <c r="L16" s="192"/>
      <c r="M16" s="188"/>
      <c r="N16" s="188"/>
      <c r="O16" s="188"/>
      <c r="P16" s="188"/>
      <c r="Q16" s="192"/>
      <c r="R16" s="203"/>
      <c r="S16" s="203"/>
      <c r="T16" s="203"/>
      <c r="U16" s="65"/>
      <c r="V16" s="79"/>
      <c r="W16" s="62"/>
      <c r="X16" s="62"/>
      <c r="Y16" s="94" t="s">
        <v>416</v>
      </c>
      <c r="Z16" s="79" t="s">
        <v>410</v>
      </c>
      <c r="AA16" s="37">
        <v>1</v>
      </c>
      <c r="AB16" s="37">
        <v>1</v>
      </c>
    </row>
    <row r="17" spans="1:28" s="13" customFormat="1" ht="125.4" customHeight="1" x14ac:dyDescent="0.3">
      <c r="A17" s="196">
        <v>9</v>
      </c>
      <c r="B17" s="196" t="s">
        <v>419</v>
      </c>
      <c r="C17" s="206" t="s">
        <v>418</v>
      </c>
      <c r="D17" s="196" t="s">
        <v>417</v>
      </c>
      <c r="E17" s="196" t="s">
        <v>398</v>
      </c>
      <c r="F17" s="196" t="s">
        <v>10</v>
      </c>
      <c r="G17" s="196" t="s">
        <v>11</v>
      </c>
      <c r="H17" s="191">
        <v>1173390.99</v>
      </c>
      <c r="I17" s="191">
        <v>883481.28</v>
      </c>
      <c r="J17" s="191">
        <v>155908.46</v>
      </c>
      <c r="K17" s="191">
        <v>134001.25</v>
      </c>
      <c r="L17" s="191"/>
      <c r="M17" s="187">
        <v>1165436.23</v>
      </c>
      <c r="N17" s="187">
        <v>877491.9</v>
      </c>
      <c r="O17" s="187">
        <v>154851.51999999999</v>
      </c>
      <c r="P17" s="187">
        <v>133092.81</v>
      </c>
      <c r="Q17" s="191" t="s">
        <v>420</v>
      </c>
      <c r="R17" s="193" t="s">
        <v>421</v>
      </c>
      <c r="S17" s="193" t="s">
        <v>260</v>
      </c>
      <c r="T17" s="193" t="s">
        <v>526</v>
      </c>
      <c r="U17" s="65"/>
      <c r="V17" s="79"/>
      <c r="W17" s="62"/>
      <c r="X17" s="62"/>
      <c r="Y17" s="94" t="s">
        <v>388</v>
      </c>
      <c r="Z17" s="86" t="s">
        <v>324</v>
      </c>
      <c r="AA17" s="37">
        <v>18</v>
      </c>
      <c r="AB17" s="37">
        <v>18</v>
      </c>
    </row>
    <row r="18" spans="1:28" s="13" customFormat="1" ht="118.8" customHeight="1" x14ac:dyDescent="0.3">
      <c r="A18" s="197"/>
      <c r="B18" s="197"/>
      <c r="C18" s="207"/>
      <c r="D18" s="197"/>
      <c r="E18" s="197"/>
      <c r="F18" s="197"/>
      <c r="G18" s="197"/>
      <c r="H18" s="192"/>
      <c r="I18" s="192"/>
      <c r="J18" s="192"/>
      <c r="K18" s="192"/>
      <c r="L18" s="192"/>
      <c r="M18" s="188"/>
      <c r="N18" s="188"/>
      <c r="O18" s="188"/>
      <c r="P18" s="188"/>
      <c r="Q18" s="192"/>
      <c r="R18" s="203"/>
      <c r="S18" s="203"/>
      <c r="T18" s="203"/>
      <c r="U18" s="65"/>
      <c r="V18" s="79"/>
      <c r="W18" s="10"/>
      <c r="X18" s="10"/>
      <c r="Y18" s="94" t="s">
        <v>389</v>
      </c>
      <c r="Z18" s="86" t="s">
        <v>325</v>
      </c>
      <c r="AA18" s="37">
        <v>37</v>
      </c>
      <c r="AB18" s="37">
        <v>37</v>
      </c>
    </row>
    <row r="19" spans="1:28" s="13" customFormat="1" ht="69.599999999999994" customHeight="1" x14ac:dyDescent="0.3">
      <c r="A19" s="78">
        <v>10</v>
      </c>
      <c r="B19" s="78" t="s">
        <v>391</v>
      </c>
      <c r="C19" s="3" t="s">
        <v>423</v>
      </c>
      <c r="D19" s="98" t="s">
        <v>422</v>
      </c>
      <c r="E19" s="98">
        <v>7.8</v>
      </c>
      <c r="F19" s="98" t="s">
        <v>10</v>
      </c>
      <c r="G19" s="98" t="s">
        <v>11</v>
      </c>
      <c r="H19" s="81">
        <v>41182643.950000003</v>
      </c>
      <c r="I19" s="81">
        <v>34758994.890000001</v>
      </c>
      <c r="J19" s="81">
        <v>6133940.2699999996</v>
      </c>
      <c r="K19" s="81">
        <v>289708.78999999998</v>
      </c>
      <c r="L19" s="81"/>
      <c r="M19" s="82">
        <v>41068023.960000001</v>
      </c>
      <c r="N19" s="82">
        <v>34661567.890000001</v>
      </c>
      <c r="O19" s="82">
        <v>6116747.29</v>
      </c>
      <c r="P19" s="87">
        <v>289708.78000000003</v>
      </c>
      <c r="Q19" s="99" t="s">
        <v>527</v>
      </c>
      <c r="R19" s="100" t="s">
        <v>407</v>
      </c>
      <c r="S19" s="100" t="s">
        <v>528</v>
      </c>
      <c r="T19" s="171"/>
      <c r="U19" s="80"/>
      <c r="V19" s="79"/>
      <c r="W19" s="37"/>
      <c r="X19" s="37"/>
      <c r="Y19" s="37" t="s">
        <v>425</v>
      </c>
      <c r="Z19" s="101" t="s">
        <v>427</v>
      </c>
      <c r="AA19" s="37">
        <v>4</v>
      </c>
      <c r="AB19" s="37">
        <v>4</v>
      </c>
    </row>
    <row r="20" spans="1:28" s="13" customFormat="1" ht="94.2" customHeight="1" x14ac:dyDescent="0.3">
      <c r="A20" s="78">
        <v>11</v>
      </c>
      <c r="B20" s="78" t="s">
        <v>391</v>
      </c>
      <c r="C20" s="3" t="s">
        <v>429</v>
      </c>
      <c r="D20" s="98" t="s">
        <v>428</v>
      </c>
      <c r="E20" s="98">
        <v>7.8</v>
      </c>
      <c r="F20" s="98" t="s">
        <v>10</v>
      </c>
      <c r="G20" s="98" t="s">
        <v>11</v>
      </c>
      <c r="H20" s="81">
        <v>30891828.84</v>
      </c>
      <c r="I20" s="81">
        <v>26258054.510000002</v>
      </c>
      <c r="J20" s="81">
        <v>4633774.33</v>
      </c>
      <c r="K20" s="81"/>
      <c r="L20" s="81"/>
      <c r="M20" s="82"/>
      <c r="N20" s="82"/>
      <c r="O20" s="82"/>
      <c r="P20" s="87"/>
      <c r="Q20" s="99" t="s">
        <v>431</v>
      </c>
      <c r="R20" s="100" t="s">
        <v>430</v>
      </c>
      <c r="S20" s="100" t="s">
        <v>432</v>
      </c>
      <c r="T20" s="171"/>
      <c r="U20" s="80"/>
      <c r="V20" s="79"/>
      <c r="W20" s="37"/>
      <c r="X20" s="37"/>
      <c r="Y20" s="37" t="s">
        <v>424</v>
      </c>
      <c r="Z20" s="79" t="s">
        <v>426</v>
      </c>
      <c r="AA20" s="37">
        <v>1</v>
      </c>
      <c r="AB20" s="37">
        <v>0</v>
      </c>
    </row>
    <row r="21" spans="1:28" s="13" customFormat="1" ht="121.8" customHeight="1" x14ac:dyDescent="0.3">
      <c r="A21" s="196">
        <v>12</v>
      </c>
      <c r="B21" s="196" t="s">
        <v>391</v>
      </c>
      <c r="C21" s="206" t="s">
        <v>433</v>
      </c>
      <c r="D21" s="196" t="s">
        <v>434</v>
      </c>
      <c r="E21" s="196" t="s">
        <v>322</v>
      </c>
      <c r="F21" s="196" t="s">
        <v>10</v>
      </c>
      <c r="G21" s="196" t="s">
        <v>11</v>
      </c>
      <c r="H21" s="191">
        <v>822394.8</v>
      </c>
      <c r="I21" s="191">
        <v>619205.72</v>
      </c>
      <c r="J21" s="191">
        <v>109271.6</v>
      </c>
      <c r="K21" s="191">
        <v>93917.49</v>
      </c>
      <c r="L21" s="191"/>
      <c r="M21" s="187">
        <v>822394.8</v>
      </c>
      <c r="N21" s="187">
        <v>619205.72</v>
      </c>
      <c r="O21" s="187">
        <v>109271.59</v>
      </c>
      <c r="P21" s="187">
        <v>93917.49</v>
      </c>
      <c r="Q21" s="191" t="s">
        <v>435</v>
      </c>
      <c r="R21" s="193" t="s">
        <v>436</v>
      </c>
      <c r="S21" s="193" t="s">
        <v>327</v>
      </c>
      <c r="T21" s="193"/>
      <c r="U21" s="65"/>
      <c r="V21" s="79"/>
      <c r="W21" s="37"/>
      <c r="X21" s="37"/>
      <c r="Y21" s="94" t="s">
        <v>388</v>
      </c>
      <c r="Z21" s="101" t="s">
        <v>324</v>
      </c>
      <c r="AA21" s="37">
        <v>12</v>
      </c>
      <c r="AB21" s="37">
        <v>12</v>
      </c>
    </row>
    <row r="22" spans="1:28" s="13" customFormat="1" ht="129.6" customHeight="1" x14ac:dyDescent="0.3">
      <c r="A22" s="197"/>
      <c r="B22" s="197"/>
      <c r="C22" s="207"/>
      <c r="D22" s="197"/>
      <c r="E22" s="197"/>
      <c r="F22" s="197"/>
      <c r="G22" s="197"/>
      <c r="H22" s="192"/>
      <c r="I22" s="192"/>
      <c r="J22" s="192"/>
      <c r="K22" s="192"/>
      <c r="L22" s="192"/>
      <c r="M22" s="188"/>
      <c r="N22" s="188"/>
      <c r="O22" s="188"/>
      <c r="P22" s="188"/>
      <c r="Q22" s="192"/>
      <c r="R22" s="203"/>
      <c r="S22" s="203"/>
      <c r="T22" s="203"/>
      <c r="U22" s="65"/>
      <c r="V22" s="101"/>
      <c r="W22" s="37"/>
      <c r="X22" s="37"/>
      <c r="Y22" s="94" t="s">
        <v>389</v>
      </c>
      <c r="Z22" s="101" t="s">
        <v>325</v>
      </c>
      <c r="AA22" s="37">
        <v>6</v>
      </c>
      <c r="AB22" s="37">
        <v>6</v>
      </c>
    </row>
    <row r="23" spans="1:28" s="13" customFormat="1" ht="149.4" customHeight="1" x14ac:dyDescent="0.3">
      <c r="A23" s="196">
        <v>13</v>
      </c>
      <c r="B23" s="196" t="s">
        <v>442</v>
      </c>
      <c r="C23" s="206" t="s">
        <v>438</v>
      </c>
      <c r="D23" s="196" t="s">
        <v>437</v>
      </c>
      <c r="E23" s="196">
        <v>7.7</v>
      </c>
      <c r="F23" s="196" t="s">
        <v>10</v>
      </c>
      <c r="G23" s="196" t="s">
        <v>11</v>
      </c>
      <c r="H23" s="191">
        <v>48184180.740000002</v>
      </c>
      <c r="I23" s="191">
        <v>32142703.289999999</v>
      </c>
      <c r="J23" s="191">
        <v>5672241.7599999998</v>
      </c>
      <c r="K23" s="191">
        <v>10369235.699999999</v>
      </c>
      <c r="L23" s="191"/>
      <c r="M23" s="187"/>
      <c r="N23" s="187"/>
      <c r="O23" s="187"/>
      <c r="P23" s="187"/>
      <c r="Q23" s="191" t="s">
        <v>204</v>
      </c>
      <c r="R23" s="193" t="s">
        <v>161</v>
      </c>
      <c r="S23" s="193" t="s">
        <v>439</v>
      </c>
      <c r="T23" s="193"/>
      <c r="U23" s="65"/>
      <c r="V23" s="101"/>
      <c r="W23" s="37"/>
      <c r="X23" s="37"/>
      <c r="Y23" s="37" t="s">
        <v>415</v>
      </c>
      <c r="Z23" s="101" t="s">
        <v>409</v>
      </c>
      <c r="AA23" s="37">
        <v>5</v>
      </c>
      <c r="AB23" s="37">
        <v>0</v>
      </c>
    </row>
    <row r="24" spans="1:28" s="13" customFormat="1" ht="156" customHeight="1" x14ac:dyDescent="0.3">
      <c r="A24" s="199"/>
      <c r="B24" s="199"/>
      <c r="C24" s="200"/>
      <c r="D24" s="199"/>
      <c r="E24" s="199"/>
      <c r="F24" s="199"/>
      <c r="G24" s="199"/>
      <c r="H24" s="195"/>
      <c r="I24" s="195"/>
      <c r="J24" s="195"/>
      <c r="K24" s="195"/>
      <c r="L24" s="195"/>
      <c r="M24" s="198"/>
      <c r="N24" s="198"/>
      <c r="O24" s="198"/>
      <c r="P24" s="198"/>
      <c r="Q24" s="195"/>
      <c r="R24" s="194"/>
      <c r="S24" s="194"/>
      <c r="T24" s="194"/>
      <c r="U24" s="65"/>
      <c r="V24" s="101"/>
      <c r="W24" s="37"/>
      <c r="X24" s="37"/>
      <c r="Y24" s="37" t="s">
        <v>440</v>
      </c>
      <c r="Z24" s="101" t="s">
        <v>441</v>
      </c>
      <c r="AA24" s="37">
        <v>1</v>
      </c>
      <c r="AB24" s="37">
        <v>0</v>
      </c>
    </row>
    <row r="25" spans="1:28" s="13" customFormat="1" ht="87" customHeight="1" x14ac:dyDescent="0.3">
      <c r="A25" s="197"/>
      <c r="B25" s="197"/>
      <c r="C25" s="207"/>
      <c r="D25" s="197"/>
      <c r="E25" s="197"/>
      <c r="F25" s="197"/>
      <c r="G25" s="197"/>
      <c r="H25" s="192"/>
      <c r="I25" s="192"/>
      <c r="J25" s="192"/>
      <c r="K25" s="192"/>
      <c r="L25" s="192"/>
      <c r="M25" s="188"/>
      <c r="N25" s="188"/>
      <c r="O25" s="188"/>
      <c r="P25" s="188"/>
      <c r="Q25" s="192"/>
      <c r="R25" s="203"/>
      <c r="S25" s="203"/>
      <c r="T25" s="203"/>
      <c r="U25" s="65"/>
      <c r="V25" s="101"/>
      <c r="W25" s="37"/>
      <c r="X25" s="37"/>
      <c r="Y25" s="37" t="s">
        <v>416</v>
      </c>
      <c r="Z25" s="101" t="s">
        <v>410</v>
      </c>
      <c r="AA25" s="37">
        <v>5</v>
      </c>
      <c r="AB25" s="37">
        <v>0</v>
      </c>
    </row>
    <row r="26" spans="1:28" s="13" customFormat="1" ht="88.8" customHeight="1" x14ac:dyDescent="0.3">
      <c r="A26" s="196">
        <v>14</v>
      </c>
      <c r="B26" s="196" t="s">
        <v>318</v>
      </c>
      <c r="C26" s="206" t="s">
        <v>445</v>
      </c>
      <c r="D26" s="196" t="s">
        <v>443</v>
      </c>
      <c r="E26" s="196" t="s">
        <v>444</v>
      </c>
      <c r="F26" s="196" t="s">
        <v>10</v>
      </c>
      <c r="G26" s="196" t="s">
        <v>11</v>
      </c>
      <c r="H26" s="191">
        <v>9935966.0700000003</v>
      </c>
      <c r="I26" s="191">
        <v>7481086.9299999997</v>
      </c>
      <c r="J26" s="191">
        <v>1320191.81</v>
      </c>
      <c r="K26" s="191">
        <v>1134687.33</v>
      </c>
      <c r="L26" s="191"/>
      <c r="M26" s="187"/>
      <c r="N26" s="187"/>
      <c r="O26" s="187"/>
      <c r="P26" s="187"/>
      <c r="Q26" s="191" t="s">
        <v>447</v>
      </c>
      <c r="R26" s="193" t="s">
        <v>446</v>
      </c>
      <c r="S26" s="193" t="s">
        <v>448</v>
      </c>
      <c r="T26" s="193"/>
      <c r="U26" s="65"/>
      <c r="V26" s="101"/>
      <c r="W26" s="37"/>
      <c r="X26" s="37"/>
      <c r="Y26" s="37" t="s">
        <v>424</v>
      </c>
      <c r="Z26" s="107" t="s">
        <v>426</v>
      </c>
      <c r="AA26" s="37">
        <v>1</v>
      </c>
      <c r="AB26" s="37">
        <v>0</v>
      </c>
    </row>
    <row r="27" spans="1:28" s="13" customFormat="1" ht="115.8" customHeight="1" x14ac:dyDescent="0.3">
      <c r="A27" s="199"/>
      <c r="B27" s="199"/>
      <c r="C27" s="200"/>
      <c r="D27" s="199"/>
      <c r="E27" s="199"/>
      <c r="F27" s="199"/>
      <c r="G27" s="199"/>
      <c r="H27" s="195"/>
      <c r="I27" s="195"/>
      <c r="J27" s="195"/>
      <c r="K27" s="195"/>
      <c r="L27" s="195"/>
      <c r="M27" s="198"/>
      <c r="N27" s="198"/>
      <c r="O27" s="198"/>
      <c r="P27" s="198"/>
      <c r="Q27" s="195"/>
      <c r="R27" s="194"/>
      <c r="S27" s="194"/>
      <c r="T27" s="194"/>
      <c r="U27" s="65"/>
      <c r="V27" s="107"/>
      <c r="W27" s="37"/>
      <c r="X27" s="37"/>
      <c r="Y27" s="37" t="s">
        <v>450</v>
      </c>
      <c r="Z27" s="107" t="s">
        <v>449</v>
      </c>
      <c r="AA27" s="37">
        <v>1</v>
      </c>
      <c r="AB27" s="37">
        <v>0</v>
      </c>
    </row>
    <row r="28" spans="1:28" s="13" customFormat="1" ht="122.4" customHeight="1" x14ac:dyDescent="0.3">
      <c r="A28" s="199"/>
      <c r="B28" s="199"/>
      <c r="C28" s="200"/>
      <c r="D28" s="199"/>
      <c r="E28" s="199"/>
      <c r="F28" s="199"/>
      <c r="G28" s="199"/>
      <c r="H28" s="195"/>
      <c r="I28" s="195"/>
      <c r="J28" s="195"/>
      <c r="K28" s="195"/>
      <c r="L28" s="195"/>
      <c r="M28" s="198"/>
      <c r="N28" s="198"/>
      <c r="O28" s="198"/>
      <c r="P28" s="198"/>
      <c r="Q28" s="195"/>
      <c r="R28" s="194"/>
      <c r="S28" s="194"/>
      <c r="T28" s="194"/>
      <c r="U28" s="65"/>
      <c r="V28" s="107"/>
      <c r="W28" s="37"/>
      <c r="X28" s="37"/>
      <c r="Y28" s="37" t="s">
        <v>452</v>
      </c>
      <c r="Z28" s="107" t="s">
        <v>451</v>
      </c>
      <c r="AA28" s="37">
        <v>1</v>
      </c>
      <c r="AB28" s="37">
        <v>0</v>
      </c>
    </row>
    <row r="29" spans="1:28" s="13" customFormat="1" ht="79.2" customHeight="1" x14ac:dyDescent="0.3">
      <c r="A29" s="199"/>
      <c r="B29" s="199"/>
      <c r="C29" s="200"/>
      <c r="D29" s="199"/>
      <c r="E29" s="199"/>
      <c r="F29" s="199"/>
      <c r="G29" s="199"/>
      <c r="H29" s="195"/>
      <c r="I29" s="195"/>
      <c r="J29" s="195"/>
      <c r="K29" s="195"/>
      <c r="L29" s="195"/>
      <c r="M29" s="198"/>
      <c r="N29" s="198"/>
      <c r="O29" s="198"/>
      <c r="P29" s="198"/>
      <c r="Q29" s="195"/>
      <c r="R29" s="194"/>
      <c r="S29" s="194"/>
      <c r="T29" s="194"/>
      <c r="U29" s="65"/>
      <c r="V29" s="107"/>
      <c r="W29" s="37"/>
      <c r="X29" s="37"/>
      <c r="Y29" s="37" t="s">
        <v>454</v>
      </c>
      <c r="Z29" s="107" t="s">
        <v>453</v>
      </c>
      <c r="AA29" s="37">
        <v>1</v>
      </c>
      <c r="AB29" s="37">
        <v>0</v>
      </c>
    </row>
    <row r="30" spans="1:28" s="13" customFormat="1" ht="130.19999999999999" customHeight="1" x14ac:dyDescent="0.3">
      <c r="A30" s="199"/>
      <c r="B30" s="199"/>
      <c r="C30" s="200"/>
      <c r="D30" s="199"/>
      <c r="E30" s="199"/>
      <c r="F30" s="199"/>
      <c r="G30" s="199"/>
      <c r="H30" s="195"/>
      <c r="I30" s="195"/>
      <c r="J30" s="195"/>
      <c r="K30" s="195"/>
      <c r="L30" s="195"/>
      <c r="M30" s="198"/>
      <c r="N30" s="198"/>
      <c r="O30" s="198"/>
      <c r="P30" s="198"/>
      <c r="Q30" s="195"/>
      <c r="R30" s="194"/>
      <c r="S30" s="194"/>
      <c r="T30" s="194"/>
      <c r="U30" s="65"/>
      <c r="V30" s="107"/>
      <c r="W30" s="37"/>
      <c r="X30" s="37"/>
      <c r="Y30" s="37" t="s">
        <v>456</v>
      </c>
      <c r="Z30" s="107" t="s">
        <v>455</v>
      </c>
      <c r="AA30" s="37">
        <v>2</v>
      </c>
      <c r="AB30" s="37">
        <v>0</v>
      </c>
    </row>
    <row r="31" spans="1:28" s="13" customFormat="1" ht="124.2" customHeight="1" x14ac:dyDescent="0.3">
      <c r="A31" s="197"/>
      <c r="B31" s="197"/>
      <c r="C31" s="207"/>
      <c r="D31" s="197"/>
      <c r="E31" s="197"/>
      <c r="F31" s="197"/>
      <c r="G31" s="197"/>
      <c r="H31" s="192"/>
      <c r="I31" s="192"/>
      <c r="J31" s="192"/>
      <c r="K31" s="192"/>
      <c r="L31" s="192"/>
      <c r="M31" s="188"/>
      <c r="N31" s="188"/>
      <c r="O31" s="188"/>
      <c r="P31" s="188"/>
      <c r="Q31" s="192"/>
      <c r="R31" s="203"/>
      <c r="S31" s="203"/>
      <c r="T31" s="203"/>
      <c r="U31" s="65"/>
      <c r="V31" s="107"/>
      <c r="W31" s="37"/>
      <c r="X31" s="37"/>
      <c r="Y31" s="37" t="s">
        <v>389</v>
      </c>
      <c r="Z31" s="107" t="s">
        <v>325</v>
      </c>
      <c r="AA31" s="37">
        <v>6</v>
      </c>
      <c r="AB31" s="37">
        <v>0</v>
      </c>
    </row>
    <row r="32" spans="1:28" s="13" customFormat="1" ht="100.2" customHeight="1" x14ac:dyDescent="0.3">
      <c r="A32" s="196">
        <v>15</v>
      </c>
      <c r="B32" s="196" t="s">
        <v>459</v>
      </c>
      <c r="C32" s="206" t="s">
        <v>458</v>
      </c>
      <c r="D32" s="196" t="s">
        <v>457</v>
      </c>
      <c r="E32" s="196" t="s">
        <v>460</v>
      </c>
      <c r="F32" s="196" t="s">
        <v>10</v>
      </c>
      <c r="G32" s="196" t="s">
        <v>11</v>
      </c>
      <c r="H32" s="191">
        <v>4902567.9800000004</v>
      </c>
      <c r="I32" s="191">
        <v>3270405.05</v>
      </c>
      <c r="J32" s="191">
        <v>577130.30000000005</v>
      </c>
      <c r="K32" s="191">
        <v>1055032.6299999999</v>
      </c>
      <c r="L32" s="191"/>
      <c r="M32" s="187"/>
      <c r="N32" s="187"/>
      <c r="O32" s="187"/>
      <c r="P32" s="187"/>
      <c r="Q32" s="191" t="s">
        <v>204</v>
      </c>
      <c r="R32" s="193" t="s">
        <v>461</v>
      </c>
      <c r="S32" s="193" t="s">
        <v>462</v>
      </c>
      <c r="T32" s="193"/>
      <c r="U32" s="65"/>
      <c r="V32" s="107"/>
      <c r="W32" s="37"/>
      <c r="X32" s="37"/>
      <c r="Y32" s="37" t="s">
        <v>424</v>
      </c>
      <c r="Z32" s="107" t="s">
        <v>426</v>
      </c>
      <c r="AA32" s="37">
        <v>216</v>
      </c>
      <c r="AB32" s="37">
        <v>0</v>
      </c>
    </row>
    <row r="33" spans="1:28" s="13" customFormat="1" ht="126" customHeight="1" x14ac:dyDescent="0.3">
      <c r="A33" s="199"/>
      <c r="B33" s="199"/>
      <c r="C33" s="200"/>
      <c r="D33" s="199"/>
      <c r="E33" s="199"/>
      <c r="F33" s="199"/>
      <c r="G33" s="199"/>
      <c r="H33" s="195"/>
      <c r="I33" s="195"/>
      <c r="J33" s="195"/>
      <c r="K33" s="195"/>
      <c r="L33" s="195"/>
      <c r="M33" s="198"/>
      <c r="N33" s="198"/>
      <c r="O33" s="198"/>
      <c r="P33" s="198"/>
      <c r="Q33" s="195"/>
      <c r="R33" s="194"/>
      <c r="S33" s="194"/>
      <c r="T33" s="194"/>
      <c r="U33" s="65"/>
      <c r="V33" s="107"/>
      <c r="W33" s="37"/>
      <c r="X33" s="37"/>
      <c r="Y33" s="37" t="s">
        <v>450</v>
      </c>
      <c r="Z33" s="107" t="s">
        <v>449</v>
      </c>
      <c r="AA33" s="37">
        <v>1</v>
      </c>
      <c r="AB33" s="37">
        <v>0</v>
      </c>
    </row>
    <row r="34" spans="1:28" s="13" customFormat="1" ht="135" customHeight="1" x14ac:dyDescent="0.3">
      <c r="A34" s="199"/>
      <c r="B34" s="199"/>
      <c r="C34" s="200"/>
      <c r="D34" s="199"/>
      <c r="E34" s="199"/>
      <c r="F34" s="199"/>
      <c r="G34" s="199"/>
      <c r="H34" s="195"/>
      <c r="I34" s="195"/>
      <c r="J34" s="195"/>
      <c r="K34" s="195"/>
      <c r="L34" s="195"/>
      <c r="M34" s="198"/>
      <c r="N34" s="198"/>
      <c r="O34" s="198"/>
      <c r="P34" s="198"/>
      <c r="Q34" s="195"/>
      <c r="R34" s="194"/>
      <c r="S34" s="194"/>
      <c r="T34" s="194"/>
      <c r="U34" s="65"/>
      <c r="V34" s="107"/>
      <c r="W34" s="37"/>
      <c r="X34" s="37"/>
      <c r="Y34" s="37" t="s">
        <v>415</v>
      </c>
      <c r="Z34" s="107" t="s">
        <v>409</v>
      </c>
      <c r="AA34" s="37">
        <v>1</v>
      </c>
      <c r="AB34" s="37">
        <v>0</v>
      </c>
    </row>
    <row r="35" spans="1:28" s="13" customFormat="1" ht="70.2" customHeight="1" x14ac:dyDescent="0.3">
      <c r="A35" s="199"/>
      <c r="B35" s="199"/>
      <c r="C35" s="200"/>
      <c r="D35" s="199"/>
      <c r="E35" s="199"/>
      <c r="F35" s="199"/>
      <c r="G35" s="199"/>
      <c r="H35" s="195"/>
      <c r="I35" s="195"/>
      <c r="J35" s="195"/>
      <c r="K35" s="195"/>
      <c r="L35" s="195"/>
      <c r="M35" s="198"/>
      <c r="N35" s="198"/>
      <c r="O35" s="198"/>
      <c r="P35" s="198"/>
      <c r="Q35" s="195"/>
      <c r="R35" s="194"/>
      <c r="S35" s="194"/>
      <c r="T35" s="194"/>
      <c r="U35" s="65"/>
      <c r="V35" s="107"/>
      <c r="W35" s="37"/>
      <c r="X35" s="37"/>
      <c r="Y35" s="37" t="s">
        <v>416</v>
      </c>
      <c r="Z35" s="107" t="s">
        <v>410</v>
      </c>
      <c r="AA35" s="37">
        <v>1</v>
      </c>
      <c r="AB35" s="37">
        <v>0</v>
      </c>
    </row>
    <row r="36" spans="1:28" s="13" customFormat="1" ht="121.8" customHeight="1" x14ac:dyDescent="0.3">
      <c r="A36" s="197"/>
      <c r="B36" s="197"/>
      <c r="C36" s="207"/>
      <c r="D36" s="197"/>
      <c r="E36" s="197"/>
      <c r="F36" s="197"/>
      <c r="G36" s="197"/>
      <c r="H36" s="192"/>
      <c r="I36" s="192"/>
      <c r="J36" s="192"/>
      <c r="K36" s="192"/>
      <c r="L36" s="192"/>
      <c r="M36" s="188"/>
      <c r="N36" s="188"/>
      <c r="O36" s="188"/>
      <c r="P36" s="188"/>
      <c r="Q36" s="192"/>
      <c r="R36" s="203"/>
      <c r="S36" s="203"/>
      <c r="T36" s="203"/>
      <c r="U36" s="65"/>
      <c r="V36" s="107"/>
      <c r="W36" s="37"/>
      <c r="X36" s="37"/>
      <c r="Y36" s="37" t="s">
        <v>388</v>
      </c>
      <c r="Z36" s="107" t="s">
        <v>324</v>
      </c>
      <c r="AA36" s="37">
        <v>3</v>
      </c>
      <c r="AB36" s="37">
        <v>0</v>
      </c>
    </row>
    <row r="37" spans="1:28" s="13" customFormat="1" ht="100.2" customHeight="1" x14ac:dyDescent="0.3">
      <c r="A37" s="104">
        <v>16</v>
      </c>
      <c r="B37" s="104" t="s">
        <v>467</v>
      </c>
      <c r="C37" s="3" t="s">
        <v>464</v>
      </c>
      <c r="D37" s="104" t="s">
        <v>463</v>
      </c>
      <c r="E37" s="104">
        <v>7.8</v>
      </c>
      <c r="F37" s="104" t="s">
        <v>10</v>
      </c>
      <c r="G37" s="104" t="s">
        <v>11</v>
      </c>
      <c r="H37" s="63">
        <v>31283191.41</v>
      </c>
      <c r="I37" s="63">
        <v>23554053.309999999</v>
      </c>
      <c r="J37" s="63">
        <v>2771065.1</v>
      </c>
      <c r="K37" s="63">
        <v>3572540.46</v>
      </c>
      <c r="L37" s="63">
        <v>1385532.55</v>
      </c>
      <c r="M37" s="64"/>
      <c r="N37" s="64"/>
      <c r="O37" s="64"/>
      <c r="P37" s="64"/>
      <c r="Q37" s="106" t="s">
        <v>233</v>
      </c>
      <c r="R37" s="105" t="s">
        <v>466</v>
      </c>
      <c r="S37" s="105" t="s">
        <v>465</v>
      </c>
      <c r="T37" s="171"/>
      <c r="U37" s="65"/>
      <c r="V37" s="107"/>
      <c r="W37" s="37"/>
      <c r="X37" s="37"/>
      <c r="Y37" s="37" t="s">
        <v>424</v>
      </c>
      <c r="Z37" s="107" t="s">
        <v>426</v>
      </c>
      <c r="AA37" s="37">
        <v>644</v>
      </c>
      <c r="AB37" s="37">
        <v>0</v>
      </c>
    </row>
    <row r="38" spans="1:28" s="13" customFormat="1" ht="76.2" customHeight="1" x14ac:dyDescent="0.3">
      <c r="A38" s="104">
        <v>17</v>
      </c>
      <c r="B38" s="104" t="s">
        <v>470</v>
      </c>
      <c r="C38" s="3" t="s">
        <v>469</v>
      </c>
      <c r="D38" s="104" t="s">
        <v>468</v>
      </c>
      <c r="E38" s="104">
        <v>7.7</v>
      </c>
      <c r="F38" s="104" t="s">
        <v>10</v>
      </c>
      <c r="G38" s="104" t="s">
        <v>11</v>
      </c>
      <c r="H38" s="63">
        <v>4971150</v>
      </c>
      <c r="I38" s="63">
        <v>3742927.97</v>
      </c>
      <c r="J38" s="63">
        <v>660516.69999999995</v>
      </c>
      <c r="K38" s="63">
        <v>567705.32999999996</v>
      </c>
      <c r="L38" s="63"/>
      <c r="M38" s="64"/>
      <c r="N38" s="64"/>
      <c r="O38" s="64"/>
      <c r="P38" s="64"/>
      <c r="Q38" s="106" t="s">
        <v>447</v>
      </c>
      <c r="R38" s="105" t="s">
        <v>466</v>
      </c>
      <c r="S38" s="105" t="s">
        <v>471</v>
      </c>
      <c r="T38" s="171"/>
      <c r="U38" s="65"/>
      <c r="V38" s="107"/>
      <c r="W38" s="37"/>
      <c r="X38" s="37"/>
      <c r="Y38" s="37" t="s">
        <v>416</v>
      </c>
      <c r="Z38" s="107" t="s">
        <v>410</v>
      </c>
      <c r="AA38" s="37">
        <v>2</v>
      </c>
      <c r="AB38" s="37">
        <v>0</v>
      </c>
    </row>
    <row r="39" spans="1:28" s="13" customFormat="1" ht="123" customHeight="1" x14ac:dyDescent="0.3">
      <c r="A39" s="196">
        <v>18</v>
      </c>
      <c r="B39" s="196" t="s">
        <v>475</v>
      </c>
      <c r="C39" s="206" t="s">
        <v>474</v>
      </c>
      <c r="D39" s="196" t="s">
        <v>472</v>
      </c>
      <c r="E39" s="196" t="s">
        <v>473</v>
      </c>
      <c r="F39" s="196" t="s">
        <v>10</v>
      </c>
      <c r="G39" s="196" t="s">
        <v>11</v>
      </c>
      <c r="H39" s="191">
        <v>4943292.75</v>
      </c>
      <c r="I39" s="191">
        <v>3721953.41</v>
      </c>
      <c r="J39" s="191">
        <v>656815.31000000006</v>
      </c>
      <c r="K39" s="191">
        <v>564524.03</v>
      </c>
      <c r="L39" s="191"/>
      <c r="M39" s="187"/>
      <c r="N39" s="187"/>
      <c r="O39" s="187"/>
      <c r="P39" s="187"/>
      <c r="Q39" s="191" t="s">
        <v>477</v>
      </c>
      <c r="R39" s="193" t="s">
        <v>476</v>
      </c>
      <c r="S39" s="193" t="s">
        <v>478</v>
      </c>
      <c r="T39" s="193"/>
      <c r="U39" s="65"/>
      <c r="V39" s="107"/>
      <c r="W39" s="37"/>
      <c r="X39" s="37"/>
      <c r="Y39" s="37" t="s">
        <v>452</v>
      </c>
      <c r="Z39" s="107" t="s">
        <v>451</v>
      </c>
      <c r="AA39" s="37">
        <v>4</v>
      </c>
      <c r="AB39" s="37">
        <v>0</v>
      </c>
    </row>
    <row r="40" spans="1:28" s="13" customFormat="1" ht="69" customHeight="1" x14ac:dyDescent="0.3">
      <c r="A40" s="199"/>
      <c r="B40" s="199"/>
      <c r="C40" s="200"/>
      <c r="D40" s="199"/>
      <c r="E40" s="199"/>
      <c r="F40" s="199"/>
      <c r="G40" s="199"/>
      <c r="H40" s="195"/>
      <c r="I40" s="195"/>
      <c r="J40" s="195"/>
      <c r="K40" s="195"/>
      <c r="L40" s="195"/>
      <c r="M40" s="198"/>
      <c r="N40" s="198"/>
      <c r="O40" s="198"/>
      <c r="P40" s="198"/>
      <c r="Q40" s="195"/>
      <c r="R40" s="194"/>
      <c r="S40" s="194"/>
      <c r="T40" s="194"/>
      <c r="U40" s="65"/>
      <c r="V40" s="107"/>
      <c r="W40" s="37"/>
      <c r="X40" s="37"/>
      <c r="Y40" s="37" t="s">
        <v>416</v>
      </c>
      <c r="Z40" s="107" t="s">
        <v>410</v>
      </c>
      <c r="AA40" s="37">
        <v>1</v>
      </c>
      <c r="AB40" s="37">
        <v>0</v>
      </c>
    </row>
    <row r="41" spans="1:28" s="13" customFormat="1" ht="132" customHeight="1" x14ac:dyDescent="0.3">
      <c r="A41" s="197"/>
      <c r="B41" s="197"/>
      <c r="C41" s="207"/>
      <c r="D41" s="197"/>
      <c r="E41" s="197"/>
      <c r="F41" s="197"/>
      <c r="G41" s="197"/>
      <c r="H41" s="192"/>
      <c r="I41" s="192"/>
      <c r="J41" s="192"/>
      <c r="K41" s="192"/>
      <c r="L41" s="192"/>
      <c r="M41" s="188"/>
      <c r="N41" s="188"/>
      <c r="O41" s="188"/>
      <c r="P41" s="188"/>
      <c r="Q41" s="192"/>
      <c r="R41" s="203"/>
      <c r="S41" s="203"/>
      <c r="T41" s="203"/>
      <c r="U41" s="65"/>
      <c r="V41" s="107"/>
      <c r="W41" s="37"/>
      <c r="X41" s="37"/>
      <c r="Y41" s="37" t="s">
        <v>388</v>
      </c>
      <c r="Z41" s="107" t="s">
        <v>324</v>
      </c>
      <c r="AA41" s="37">
        <v>8</v>
      </c>
      <c r="AB41" s="37">
        <v>0</v>
      </c>
    </row>
    <row r="42" spans="1:28" s="13" customFormat="1" ht="108" customHeight="1" x14ac:dyDescent="0.3">
      <c r="A42" s="196">
        <v>19</v>
      </c>
      <c r="B42" s="196" t="s">
        <v>481</v>
      </c>
      <c r="C42" s="206" t="s">
        <v>480</v>
      </c>
      <c r="D42" s="196" t="s">
        <v>479</v>
      </c>
      <c r="E42" s="196" t="s">
        <v>482</v>
      </c>
      <c r="F42" s="196" t="s">
        <v>10</v>
      </c>
      <c r="G42" s="196" t="s">
        <v>11</v>
      </c>
      <c r="H42" s="191">
        <v>15578250.720000001</v>
      </c>
      <c r="I42" s="191">
        <v>11729332.310000001</v>
      </c>
      <c r="J42" s="191">
        <v>2069882.17</v>
      </c>
      <c r="K42" s="191">
        <v>1779036.23</v>
      </c>
      <c r="L42" s="191"/>
      <c r="M42" s="187"/>
      <c r="N42" s="187"/>
      <c r="O42" s="187"/>
      <c r="P42" s="187"/>
      <c r="Q42" s="191" t="s">
        <v>477</v>
      </c>
      <c r="R42" s="193" t="s">
        <v>483</v>
      </c>
      <c r="S42" s="193" t="s">
        <v>484</v>
      </c>
      <c r="T42" s="193"/>
      <c r="U42" s="65"/>
      <c r="V42" s="107"/>
      <c r="W42" s="37"/>
      <c r="X42" s="37"/>
      <c r="Y42" s="37" t="s">
        <v>450</v>
      </c>
      <c r="Z42" s="107" t="s">
        <v>449</v>
      </c>
      <c r="AA42" s="37">
        <v>39</v>
      </c>
      <c r="AB42" s="37">
        <v>0</v>
      </c>
    </row>
    <row r="43" spans="1:28" s="13" customFormat="1" ht="105.6" customHeight="1" x14ac:dyDescent="0.3">
      <c r="A43" s="199"/>
      <c r="B43" s="199"/>
      <c r="C43" s="200"/>
      <c r="D43" s="199"/>
      <c r="E43" s="199"/>
      <c r="F43" s="199"/>
      <c r="G43" s="199"/>
      <c r="H43" s="195"/>
      <c r="I43" s="195"/>
      <c r="J43" s="195"/>
      <c r="K43" s="195"/>
      <c r="L43" s="195"/>
      <c r="M43" s="198"/>
      <c r="N43" s="198"/>
      <c r="O43" s="198"/>
      <c r="P43" s="198"/>
      <c r="Q43" s="195"/>
      <c r="R43" s="194"/>
      <c r="S43" s="194"/>
      <c r="T43" s="194"/>
      <c r="U43" s="65"/>
      <c r="V43" s="107"/>
      <c r="W43" s="37"/>
      <c r="X43" s="37"/>
      <c r="Y43" s="37" t="s">
        <v>486</v>
      </c>
      <c r="Z43" s="107" t="s">
        <v>485</v>
      </c>
      <c r="AA43" s="37">
        <v>18.53</v>
      </c>
      <c r="AB43" s="37">
        <v>0</v>
      </c>
    </row>
    <row r="44" spans="1:28" s="13" customFormat="1" ht="68.400000000000006" customHeight="1" x14ac:dyDescent="0.3">
      <c r="A44" s="197"/>
      <c r="B44" s="197"/>
      <c r="C44" s="207"/>
      <c r="D44" s="197"/>
      <c r="E44" s="197"/>
      <c r="F44" s="197"/>
      <c r="G44" s="197"/>
      <c r="H44" s="192"/>
      <c r="I44" s="192"/>
      <c r="J44" s="192"/>
      <c r="K44" s="192"/>
      <c r="L44" s="192"/>
      <c r="M44" s="188"/>
      <c r="N44" s="188"/>
      <c r="O44" s="188"/>
      <c r="P44" s="188"/>
      <c r="Q44" s="192"/>
      <c r="R44" s="203"/>
      <c r="S44" s="203"/>
      <c r="T44" s="203"/>
      <c r="U44" s="65"/>
      <c r="V44" s="107"/>
      <c r="W44" s="37"/>
      <c r="X44" s="37"/>
      <c r="Y44" s="37" t="s">
        <v>416</v>
      </c>
      <c r="Z44" s="107" t="s">
        <v>410</v>
      </c>
      <c r="AA44" s="37">
        <v>70</v>
      </c>
      <c r="AB44" s="37">
        <v>0</v>
      </c>
    </row>
    <row r="45" spans="1:28" s="13" customFormat="1" ht="96" customHeight="1" x14ac:dyDescent="0.3">
      <c r="A45" s="196">
        <v>20</v>
      </c>
      <c r="B45" s="196" t="s">
        <v>391</v>
      </c>
      <c r="C45" s="206" t="s">
        <v>488</v>
      </c>
      <c r="D45" s="196" t="s">
        <v>487</v>
      </c>
      <c r="E45" s="196">
        <v>7.8</v>
      </c>
      <c r="F45" s="196" t="s">
        <v>10</v>
      </c>
      <c r="G45" s="196" t="s">
        <v>11</v>
      </c>
      <c r="H45" s="191">
        <v>18955494.600000001</v>
      </c>
      <c r="I45" s="191">
        <v>14272160.550000001</v>
      </c>
      <c r="J45" s="191">
        <v>2518616.5699999998</v>
      </c>
      <c r="K45" s="191">
        <v>2164717.48</v>
      </c>
      <c r="L45" s="191"/>
      <c r="M45" s="187"/>
      <c r="N45" s="187"/>
      <c r="O45" s="187"/>
      <c r="P45" s="187"/>
      <c r="Q45" s="191" t="s">
        <v>42</v>
      </c>
      <c r="R45" s="193" t="s">
        <v>489</v>
      </c>
      <c r="S45" s="193" t="s">
        <v>490</v>
      </c>
      <c r="T45" s="193"/>
      <c r="U45" s="65"/>
      <c r="V45" s="107"/>
      <c r="W45" s="37"/>
      <c r="X45" s="37"/>
      <c r="Y45" s="37" t="s">
        <v>424</v>
      </c>
      <c r="Z45" s="107" t="s">
        <v>426</v>
      </c>
      <c r="AA45" s="37">
        <v>14</v>
      </c>
      <c r="AB45" s="37">
        <v>0</v>
      </c>
    </row>
    <row r="46" spans="1:28" s="13" customFormat="1" ht="87" customHeight="1" x14ac:dyDescent="0.3">
      <c r="A46" s="197"/>
      <c r="B46" s="197"/>
      <c r="C46" s="207"/>
      <c r="D46" s="197"/>
      <c r="E46" s="197"/>
      <c r="F46" s="197"/>
      <c r="G46" s="197"/>
      <c r="H46" s="192"/>
      <c r="I46" s="192"/>
      <c r="J46" s="192"/>
      <c r="K46" s="192"/>
      <c r="L46" s="192"/>
      <c r="M46" s="188"/>
      <c r="N46" s="188"/>
      <c r="O46" s="188"/>
      <c r="P46" s="188"/>
      <c r="Q46" s="192"/>
      <c r="R46" s="203"/>
      <c r="S46" s="203"/>
      <c r="T46" s="203"/>
      <c r="U46" s="65"/>
      <c r="V46" s="107"/>
      <c r="W46" s="37"/>
      <c r="X46" s="37"/>
      <c r="Y46" s="37" t="s">
        <v>425</v>
      </c>
      <c r="Z46" s="107" t="s">
        <v>427</v>
      </c>
      <c r="AA46" s="37">
        <v>12</v>
      </c>
      <c r="AB46" s="37">
        <v>0</v>
      </c>
    </row>
    <row r="47" spans="1:28" s="13" customFormat="1" ht="150.6" customHeight="1" x14ac:dyDescent="0.3">
      <c r="A47" s="196">
        <v>21</v>
      </c>
      <c r="B47" s="196" t="s">
        <v>481</v>
      </c>
      <c r="C47" s="206" t="s">
        <v>492</v>
      </c>
      <c r="D47" s="196" t="s">
        <v>491</v>
      </c>
      <c r="E47" s="196" t="s">
        <v>498</v>
      </c>
      <c r="F47" s="196" t="s">
        <v>10</v>
      </c>
      <c r="G47" s="196" t="s">
        <v>11</v>
      </c>
      <c r="H47" s="191">
        <v>16748292</v>
      </c>
      <c r="I47" s="191">
        <v>12609789.050000001</v>
      </c>
      <c r="J47" s="191">
        <v>2225848.0099999998</v>
      </c>
      <c r="K47" s="191">
        <v>1912654.95</v>
      </c>
      <c r="L47" s="191"/>
      <c r="M47" s="187"/>
      <c r="N47" s="187"/>
      <c r="O47" s="187"/>
      <c r="P47" s="187"/>
      <c r="Q47" s="191" t="s">
        <v>153</v>
      </c>
      <c r="R47" s="193" t="s">
        <v>106</v>
      </c>
      <c r="S47" s="193" t="s">
        <v>493</v>
      </c>
      <c r="T47" s="193"/>
      <c r="U47" s="65"/>
      <c r="V47" s="107"/>
      <c r="W47" s="37"/>
      <c r="X47" s="37"/>
      <c r="Y47" s="37" t="s">
        <v>440</v>
      </c>
      <c r="Z47" s="107" t="s">
        <v>441</v>
      </c>
      <c r="AA47" s="37">
        <v>2</v>
      </c>
      <c r="AB47" s="37">
        <v>0</v>
      </c>
    </row>
    <row r="48" spans="1:28" s="13" customFormat="1" ht="124.8" customHeight="1" x14ac:dyDescent="0.3">
      <c r="A48" s="199"/>
      <c r="B48" s="199"/>
      <c r="C48" s="200"/>
      <c r="D48" s="199"/>
      <c r="E48" s="199"/>
      <c r="F48" s="199"/>
      <c r="G48" s="199"/>
      <c r="H48" s="195"/>
      <c r="I48" s="195"/>
      <c r="J48" s="195"/>
      <c r="K48" s="195"/>
      <c r="L48" s="195"/>
      <c r="M48" s="198"/>
      <c r="N48" s="198"/>
      <c r="O48" s="198"/>
      <c r="P48" s="198"/>
      <c r="Q48" s="195"/>
      <c r="R48" s="194"/>
      <c r="S48" s="194"/>
      <c r="T48" s="194"/>
      <c r="U48" s="65"/>
      <c r="V48" s="107"/>
      <c r="W48" s="37"/>
      <c r="X48" s="37"/>
      <c r="Y48" s="37" t="s">
        <v>452</v>
      </c>
      <c r="Z48" s="107" t="s">
        <v>451</v>
      </c>
      <c r="AA48" s="37">
        <v>1</v>
      </c>
      <c r="AB48" s="37">
        <v>0</v>
      </c>
    </row>
    <row r="49" spans="1:28" s="13" customFormat="1" ht="118.8" customHeight="1" x14ac:dyDescent="0.3">
      <c r="A49" s="199"/>
      <c r="B49" s="199"/>
      <c r="C49" s="200"/>
      <c r="D49" s="199"/>
      <c r="E49" s="199"/>
      <c r="F49" s="199"/>
      <c r="G49" s="199"/>
      <c r="H49" s="195"/>
      <c r="I49" s="195"/>
      <c r="J49" s="195"/>
      <c r="K49" s="195"/>
      <c r="L49" s="195"/>
      <c r="M49" s="198"/>
      <c r="N49" s="198"/>
      <c r="O49" s="198"/>
      <c r="P49" s="198"/>
      <c r="Q49" s="195"/>
      <c r="R49" s="194"/>
      <c r="S49" s="194"/>
      <c r="T49" s="194"/>
      <c r="U49" s="65"/>
      <c r="V49" s="79"/>
      <c r="W49" s="78"/>
      <c r="X49" s="78"/>
      <c r="Y49" s="98" t="s">
        <v>494</v>
      </c>
      <c r="Z49" s="79" t="s">
        <v>495</v>
      </c>
      <c r="AA49" s="37">
        <v>1</v>
      </c>
      <c r="AB49" s="37">
        <v>0</v>
      </c>
    </row>
    <row r="50" spans="1:28" s="13" customFormat="1" ht="125.4" customHeight="1" x14ac:dyDescent="0.3">
      <c r="A50" s="199"/>
      <c r="B50" s="199"/>
      <c r="C50" s="200"/>
      <c r="D50" s="199"/>
      <c r="E50" s="199"/>
      <c r="F50" s="199"/>
      <c r="G50" s="199"/>
      <c r="H50" s="195"/>
      <c r="I50" s="195"/>
      <c r="J50" s="195"/>
      <c r="K50" s="195"/>
      <c r="L50" s="195"/>
      <c r="M50" s="198"/>
      <c r="N50" s="198"/>
      <c r="O50" s="198"/>
      <c r="P50" s="198"/>
      <c r="Q50" s="195"/>
      <c r="R50" s="194"/>
      <c r="S50" s="194"/>
      <c r="T50" s="194"/>
      <c r="U50" s="80"/>
      <c r="V50" s="79"/>
      <c r="W50" s="78"/>
      <c r="X50" s="78"/>
      <c r="Y50" s="98" t="s">
        <v>497</v>
      </c>
      <c r="Z50" s="79" t="s">
        <v>496</v>
      </c>
      <c r="AA50" s="37">
        <v>1</v>
      </c>
      <c r="AB50" s="37">
        <v>0</v>
      </c>
    </row>
    <row r="51" spans="1:28" s="13" customFormat="1" ht="119.4" customHeight="1" x14ac:dyDescent="0.3">
      <c r="A51" s="199"/>
      <c r="B51" s="199"/>
      <c r="C51" s="200"/>
      <c r="D51" s="199"/>
      <c r="E51" s="199"/>
      <c r="F51" s="199"/>
      <c r="G51" s="199"/>
      <c r="H51" s="195"/>
      <c r="I51" s="195"/>
      <c r="J51" s="195"/>
      <c r="K51" s="195"/>
      <c r="L51" s="195"/>
      <c r="M51" s="198"/>
      <c r="N51" s="198"/>
      <c r="O51" s="198"/>
      <c r="P51" s="198"/>
      <c r="Q51" s="195"/>
      <c r="R51" s="194"/>
      <c r="S51" s="194"/>
      <c r="T51" s="194"/>
      <c r="U51" s="105"/>
      <c r="V51" s="107"/>
      <c r="W51" s="104"/>
      <c r="X51" s="104"/>
      <c r="Y51" s="104" t="s">
        <v>456</v>
      </c>
      <c r="Z51" s="107" t="s">
        <v>455</v>
      </c>
      <c r="AA51" s="37">
        <v>1</v>
      </c>
      <c r="AB51" s="37">
        <v>0</v>
      </c>
    </row>
    <row r="52" spans="1:28" s="13" customFormat="1" ht="116.4" customHeight="1" x14ac:dyDescent="0.3">
      <c r="A52" s="199"/>
      <c r="B52" s="199"/>
      <c r="C52" s="200"/>
      <c r="D52" s="199"/>
      <c r="E52" s="199"/>
      <c r="F52" s="199"/>
      <c r="G52" s="199"/>
      <c r="H52" s="195"/>
      <c r="I52" s="195"/>
      <c r="J52" s="195"/>
      <c r="K52" s="195"/>
      <c r="L52" s="195"/>
      <c r="M52" s="198"/>
      <c r="N52" s="198"/>
      <c r="O52" s="198"/>
      <c r="P52" s="198"/>
      <c r="Q52" s="195"/>
      <c r="R52" s="194"/>
      <c r="S52" s="194"/>
      <c r="T52" s="194"/>
      <c r="U52" s="105"/>
      <c r="V52" s="107"/>
      <c r="W52" s="104"/>
      <c r="X52" s="104"/>
      <c r="Y52" s="104" t="s">
        <v>388</v>
      </c>
      <c r="Z52" s="107" t="s">
        <v>324</v>
      </c>
      <c r="AA52" s="37">
        <v>2</v>
      </c>
      <c r="AB52" s="37">
        <v>0</v>
      </c>
    </row>
    <row r="53" spans="1:28" s="13" customFormat="1" ht="133.80000000000001" customHeight="1" x14ac:dyDescent="0.3">
      <c r="A53" s="197"/>
      <c r="B53" s="197"/>
      <c r="C53" s="207"/>
      <c r="D53" s="197"/>
      <c r="E53" s="197"/>
      <c r="F53" s="197"/>
      <c r="G53" s="197"/>
      <c r="H53" s="192"/>
      <c r="I53" s="192"/>
      <c r="J53" s="192"/>
      <c r="K53" s="192"/>
      <c r="L53" s="192"/>
      <c r="M53" s="188"/>
      <c r="N53" s="188"/>
      <c r="O53" s="188"/>
      <c r="P53" s="188"/>
      <c r="Q53" s="192"/>
      <c r="R53" s="203"/>
      <c r="S53" s="203"/>
      <c r="T53" s="203"/>
      <c r="U53" s="105"/>
      <c r="V53" s="107"/>
      <c r="W53" s="104"/>
      <c r="X53" s="104"/>
      <c r="Y53" s="104" t="s">
        <v>389</v>
      </c>
      <c r="Z53" s="107" t="s">
        <v>325</v>
      </c>
      <c r="AA53" s="37">
        <v>2</v>
      </c>
      <c r="AB53" s="37">
        <v>0</v>
      </c>
    </row>
    <row r="54" spans="1:28" s="13" customFormat="1" ht="13.8" x14ac:dyDescent="0.3">
      <c r="A54" s="12"/>
      <c r="B54" s="12"/>
      <c r="D54" s="12"/>
      <c r="E54" s="12"/>
      <c r="F54" s="12"/>
      <c r="G54" s="12"/>
      <c r="H54" s="14">
        <f t="shared" ref="H54:P54" si="0">SUM(H2:H53)</f>
        <v>294253698.90000004</v>
      </c>
      <c r="I54" s="14">
        <f t="shared" si="0"/>
        <v>226116337.28000003</v>
      </c>
      <c r="J54" s="14">
        <f t="shared" si="0"/>
        <v>38517941.640000001</v>
      </c>
      <c r="K54" s="14">
        <f t="shared" si="0"/>
        <v>28233887.469999999</v>
      </c>
      <c r="L54" s="14">
        <f t="shared" si="0"/>
        <v>1385532.55</v>
      </c>
      <c r="M54" s="19">
        <f t="shared" si="0"/>
        <v>105766613.55</v>
      </c>
      <c r="N54" s="19">
        <f t="shared" si="0"/>
        <v>85744167.799999982</v>
      </c>
      <c r="O54" s="19">
        <f t="shared" si="0"/>
        <v>15131323.759999998</v>
      </c>
      <c r="P54" s="19">
        <f t="shared" si="0"/>
        <v>4891121.99</v>
      </c>
      <c r="Q54" s="27"/>
      <c r="R54" s="15"/>
      <c r="S54" s="15"/>
      <c r="T54" s="15"/>
      <c r="U54" s="15"/>
      <c r="V54" s="16"/>
      <c r="W54" s="49"/>
      <c r="X54" s="49"/>
      <c r="Y54" s="49"/>
      <c r="Z54" s="16"/>
      <c r="AA54" s="49"/>
      <c r="AB54" s="49"/>
    </row>
    <row r="55" spans="1:28" s="13" customFormat="1" ht="13.8" x14ac:dyDescent="0.3">
      <c r="A55" s="12"/>
      <c r="B55" s="12"/>
      <c r="D55" s="12"/>
      <c r="E55" s="12"/>
      <c r="F55" s="12"/>
      <c r="G55" s="12"/>
      <c r="H55" s="14"/>
      <c r="I55" s="14"/>
      <c r="J55" s="14"/>
      <c r="K55" s="14"/>
      <c r="L55" s="14"/>
      <c r="M55" s="19"/>
      <c r="N55" s="19"/>
      <c r="O55" s="19"/>
      <c r="P55" s="19"/>
      <c r="Q55" s="27"/>
      <c r="R55" s="15"/>
      <c r="S55" s="15"/>
      <c r="T55" s="15"/>
      <c r="U55" s="15"/>
      <c r="V55" s="16"/>
      <c r="W55" s="49"/>
      <c r="X55" s="49"/>
      <c r="Y55" s="49"/>
      <c r="Z55" s="16"/>
      <c r="AA55" s="49"/>
      <c r="AB55" s="49"/>
    </row>
    <row r="56" spans="1:28" s="13" customFormat="1" ht="13.8" x14ac:dyDescent="0.3">
      <c r="A56" s="12"/>
      <c r="B56" s="12"/>
      <c r="D56" s="12"/>
      <c r="E56" s="12"/>
      <c r="F56" s="12"/>
      <c r="G56" s="12"/>
      <c r="H56" s="14"/>
      <c r="I56" s="14"/>
      <c r="J56" s="19"/>
      <c r="K56" s="19"/>
      <c r="L56" s="19"/>
      <c r="M56" s="19"/>
      <c r="N56" s="38"/>
      <c r="O56" s="19"/>
      <c r="P56" s="19"/>
      <c r="Q56" s="27"/>
      <c r="R56" s="15"/>
      <c r="S56" s="15"/>
      <c r="T56" s="15"/>
      <c r="U56" s="15"/>
      <c r="V56" s="16"/>
      <c r="W56" s="12"/>
      <c r="X56" s="12"/>
      <c r="Y56" s="12"/>
      <c r="Z56" s="16"/>
      <c r="AA56" s="12"/>
      <c r="AB56" s="12"/>
    </row>
    <row r="57" spans="1:28" s="13" customFormat="1" ht="13.8" x14ac:dyDescent="0.3">
      <c r="A57" s="12"/>
      <c r="B57" s="12"/>
      <c r="D57" s="12"/>
      <c r="E57" s="12"/>
      <c r="F57" s="12"/>
      <c r="G57" s="108" t="s">
        <v>107</v>
      </c>
      <c r="H57" s="45">
        <f>927155226</f>
        <v>927155226</v>
      </c>
      <c r="I57" s="45">
        <f>H57*0.85</f>
        <v>788081942.10000002</v>
      </c>
      <c r="J57" s="50"/>
      <c r="K57" s="50"/>
      <c r="L57" s="165"/>
      <c r="M57" s="19"/>
      <c r="N57" s="19"/>
      <c r="O57" s="19"/>
      <c r="P57" s="19"/>
      <c r="Q57" s="27"/>
      <c r="R57" s="15"/>
      <c r="S57" s="15"/>
      <c r="T57" s="15"/>
      <c r="U57" s="15"/>
      <c r="V57" s="16"/>
      <c r="W57" s="12"/>
      <c r="X57" s="12"/>
      <c r="Y57" s="12"/>
      <c r="Z57" s="16"/>
      <c r="AA57" s="12"/>
      <c r="AB57" s="12"/>
    </row>
    <row r="58" spans="1:28" s="13" customFormat="1" ht="13.8" x14ac:dyDescent="0.3">
      <c r="A58" s="12"/>
      <c r="B58" s="12"/>
      <c r="D58" s="12"/>
      <c r="E58" s="12"/>
      <c r="F58" s="12"/>
      <c r="G58" s="98" t="s">
        <v>108</v>
      </c>
      <c r="H58" s="42">
        <f>H54/H57</f>
        <v>0.31737263690945322</v>
      </c>
      <c r="I58" s="42">
        <f t="shared" ref="I58" si="1">I54/I57</f>
        <v>0.28691983054131198</v>
      </c>
      <c r="J58" s="51"/>
      <c r="K58" s="51"/>
      <c r="L58" s="167"/>
      <c r="M58" s="19"/>
      <c r="N58" s="19"/>
      <c r="O58" s="19"/>
      <c r="P58" s="19"/>
      <c r="Q58" s="27"/>
      <c r="R58" s="15"/>
      <c r="S58" s="15"/>
      <c r="T58" s="15"/>
      <c r="U58" s="15"/>
      <c r="V58" s="16"/>
      <c r="W58" s="12"/>
      <c r="X58" s="12"/>
      <c r="Y58" s="12"/>
      <c r="Z58" s="16"/>
      <c r="AA58" s="12"/>
      <c r="AB58" s="12"/>
    </row>
    <row r="59" spans="1:28" s="13" customFormat="1" ht="27.6" x14ac:dyDescent="0.3">
      <c r="A59" s="12"/>
      <c r="B59" s="12"/>
      <c r="D59" s="12"/>
      <c r="E59" s="12"/>
      <c r="F59" s="12"/>
      <c r="G59" s="98" t="s">
        <v>109</v>
      </c>
      <c r="H59" s="42">
        <f>M54/H54</f>
        <v>0.35944021755846817</v>
      </c>
      <c r="I59" s="42">
        <f t="shared" ref="I59" si="2">N54/I54</f>
        <v>0.37920377108277192</v>
      </c>
      <c r="J59" s="151"/>
      <c r="K59" s="51"/>
      <c r="L59" s="167"/>
      <c r="M59" s="19"/>
      <c r="N59" s="19"/>
      <c r="O59" s="19"/>
      <c r="P59" s="19"/>
      <c r="Q59" s="27"/>
      <c r="R59" s="15"/>
      <c r="S59" s="15"/>
      <c r="T59" s="15"/>
      <c r="U59" s="15"/>
      <c r="V59" s="16"/>
      <c r="W59" s="12"/>
      <c r="X59" s="12"/>
      <c r="Y59" s="12"/>
      <c r="Z59" s="16"/>
      <c r="AA59" s="12"/>
      <c r="AB59" s="12"/>
    </row>
    <row r="60" spans="1:28" s="13" customFormat="1" ht="27.6" x14ac:dyDescent="0.3">
      <c r="A60" s="12"/>
      <c r="B60" s="12"/>
      <c r="D60" s="12"/>
      <c r="E60" s="12"/>
      <c r="F60" s="12"/>
      <c r="G60" s="98" t="s">
        <v>110</v>
      </c>
      <c r="H60" s="42">
        <f>M54/H57</f>
        <v>0.11407648965783859</v>
      </c>
      <c r="I60" s="42">
        <f t="shared" ref="I60" si="3">N54/I57</f>
        <v>0.10880108173969538</v>
      </c>
      <c r="J60" s="51"/>
      <c r="K60" s="51"/>
      <c r="L60" s="167"/>
      <c r="M60" s="19"/>
      <c r="N60" s="19"/>
      <c r="O60" s="19"/>
      <c r="P60" s="19"/>
      <c r="Q60" s="27"/>
      <c r="R60" s="15"/>
      <c r="S60" s="15"/>
      <c r="T60" s="15"/>
      <c r="U60" s="15"/>
      <c r="V60" s="16"/>
      <c r="W60" s="12"/>
      <c r="X60" s="12"/>
      <c r="Y60" s="12"/>
      <c r="Z60" s="16"/>
      <c r="AA60" s="12"/>
      <c r="AB60" s="12"/>
    </row>
    <row r="61" spans="1:28" s="13" customFormat="1" ht="13.8" x14ac:dyDescent="0.3">
      <c r="A61" s="12"/>
      <c r="B61" s="12"/>
      <c r="D61" s="12"/>
      <c r="E61" s="12"/>
      <c r="F61" s="12"/>
      <c r="G61" s="108" t="s">
        <v>111</v>
      </c>
      <c r="H61" s="46">
        <f>132097309</f>
        <v>132097309</v>
      </c>
      <c r="I61" s="46">
        <f>H61*0.85</f>
        <v>112282712.64999999</v>
      </c>
      <c r="J61" s="50"/>
      <c r="K61" s="50"/>
      <c r="L61" s="165"/>
      <c r="M61" s="19"/>
      <c r="N61" s="19"/>
      <c r="O61" s="19"/>
      <c r="P61" s="19"/>
      <c r="Q61" s="27"/>
      <c r="R61" s="15"/>
      <c r="S61" s="15"/>
      <c r="T61" s="15"/>
      <c r="U61" s="15"/>
      <c r="V61" s="16"/>
      <c r="W61" s="12"/>
      <c r="X61" s="12"/>
      <c r="Y61" s="12"/>
      <c r="Z61" s="16"/>
      <c r="AA61" s="12"/>
      <c r="AB61" s="12"/>
    </row>
    <row r="62" spans="1:28" s="13" customFormat="1" ht="27.6" x14ac:dyDescent="0.3">
      <c r="A62" s="12"/>
      <c r="B62" s="12"/>
      <c r="D62" s="12"/>
      <c r="E62" s="12"/>
      <c r="F62" s="12"/>
      <c r="G62" s="98" t="s">
        <v>112</v>
      </c>
      <c r="H62" s="42">
        <f>M54/H61</f>
        <v>0.80067197697418646</v>
      </c>
      <c r="I62" s="42">
        <f t="shared" ref="I62" si="4">N54/I61</f>
        <v>0.76364531793309853</v>
      </c>
      <c r="J62" s="51"/>
      <c r="K62" s="51"/>
      <c r="L62" s="51"/>
      <c r="M62" s="19"/>
      <c r="N62" s="19"/>
      <c r="O62" s="19"/>
      <c r="P62" s="19"/>
      <c r="Q62" s="27"/>
      <c r="R62" s="15"/>
      <c r="S62" s="15"/>
      <c r="T62" s="15"/>
      <c r="U62" s="15"/>
      <c r="V62" s="16"/>
      <c r="W62" s="12"/>
      <c r="X62" s="12"/>
      <c r="Y62" s="12"/>
      <c r="Z62" s="16"/>
      <c r="AA62" s="12"/>
      <c r="AB62" s="12"/>
    </row>
    <row r="63" spans="1:28" s="13" customFormat="1" ht="13.8" x14ac:dyDescent="0.3">
      <c r="A63" s="12"/>
      <c r="B63" s="12"/>
      <c r="D63" s="12"/>
      <c r="E63" s="12"/>
      <c r="F63" s="158"/>
      <c r="G63" s="158"/>
      <c r="H63" s="19"/>
      <c r="I63" s="19"/>
      <c r="J63" s="19"/>
      <c r="K63" s="19"/>
      <c r="L63" s="19"/>
      <c r="M63" s="19"/>
      <c r="N63" s="19"/>
      <c r="O63" s="19"/>
      <c r="P63" s="19"/>
      <c r="Q63" s="27"/>
      <c r="R63" s="15"/>
      <c r="S63" s="15"/>
      <c r="T63" s="15"/>
      <c r="U63" s="15"/>
      <c r="V63" s="16"/>
      <c r="W63" s="12"/>
      <c r="X63" s="12"/>
      <c r="Y63" s="12"/>
      <c r="Z63" s="16"/>
      <c r="AA63" s="12"/>
      <c r="AB63" s="12"/>
    </row>
    <row r="64" spans="1:28" s="13" customFormat="1" ht="13.8" x14ac:dyDescent="0.3">
      <c r="A64" s="12"/>
      <c r="B64" s="12"/>
      <c r="D64" s="12"/>
      <c r="E64" s="12"/>
      <c r="F64" s="158"/>
      <c r="G64" s="158"/>
      <c r="H64" s="19"/>
      <c r="I64" s="19"/>
      <c r="J64" s="19"/>
      <c r="K64" s="19"/>
      <c r="L64" s="19"/>
      <c r="M64" s="19"/>
      <c r="N64" s="19"/>
      <c r="O64" s="19"/>
      <c r="P64" s="19"/>
      <c r="Q64" s="27"/>
      <c r="R64" s="15"/>
      <c r="S64" s="15"/>
      <c r="T64" s="15"/>
      <c r="U64" s="15"/>
      <c r="V64" s="16"/>
      <c r="W64" s="12"/>
      <c r="X64" s="12"/>
      <c r="Y64" s="12"/>
      <c r="Z64" s="16"/>
      <c r="AA64" s="12"/>
      <c r="AB64" s="12"/>
    </row>
    <row r="65" spans="1:28" s="13" customFormat="1" ht="13.8" x14ac:dyDescent="0.3">
      <c r="A65" s="12"/>
      <c r="B65" s="12"/>
      <c r="D65" s="12"/>
      <c r="E65" s="12"/>
      <c r="F65" s="158"/>
      <c r="G65" s="158"/>
      <c r="H65" s="19"/>
      <c r="I65" s="19"/>
      <c r="J65" s="19"/>
      <c r="K65" s="19"/>
      <c r="L65" s="19"/>
      <c r="M65" s="19"/>
      <c r="N65" s="19"/>
      <c r="O65" s="19"/>
      <c r="P65" s="19"/>
      <c r="Q65" s="27"/>
      <c r="R65" s="15"/>
      <c r="S65" s="15"/>
      <c r="T65" s="15"/>
      <c r="U65" s="15"/>
      <c r="V65" s="16"/>
      <c r="W65" s="12"/>
      <c r="X65" s="12"/>
      <c r="Y65" s="12"/>
      <c r="Z65" s="16"/>
      <c r="AA65" s="12"/>
      <c r="AB65" s="12"/>
    </row>
    <row r="66" spans="1:28" s="13" customFormat="1" ht="13.8" x14ac:dyDescent="0.3">
      <c r="A66" s="12"/>
      <c r="B66" s="12"/>
      <c r="D66" s="12"/>
      <c r="E66" s="12"/>
      <c r="F66" s="158"/>
      <c r="G66" s="158"/>
      <c r="H66" s="19"/>
      <c r="I66" s="19"/>
      <c r="J66" s="19"/>
      <c r="K66" s="19"/>
      <c r="L66" s="19"/>
      <c r="M66" s="19"/>
      <c r="N66" s="19"/>
      <c r="O66" s="19"/>
      <c r="P66" s="19"/>
      <c r="Q66" s="27"/>
      <c r="R66" s="15"/>
      <c r="S66" s="15"/>
      <c r="T66" s="15"/>
      <c r="U66" s="15"/>
      <c r="V66" s="16"/>
      <c r="W66" s="12"/>
      <c r="X66" s="12"/>
      <c r="Y66" s="12"/>
      <c r="Z66" s="16"/>
      <c r="AA66" s="12"/>
      <c r="AB66" s="12"/>
    </row>
    <row r="67" spans="1:28" s="13" customFormat="1" ht="13.8" x14ac:dyDescent="0.3">
      <c r="A67" s="12"/>
      <c r="B67" s="12"/>
      <c r="D67" s="12"/>
      <c r="E67" s="12"/>
      <c r="F67" s="158"/>
      <c r="G67" s="158"/>
      <c r="H67" s="19"/>
      <c r="I67" s="19"/>
      <c r="J67" s="19"/>
      <c r="K67" s="19"/>
      <c r="L67" s="19"/>
      <c r="M67" s="19"/>
      <c r="N67" s="19"/>
      <c r="O67" s="19"/>
      <c r="P67" s="19"/>
      <c r="Q67" s="27"/>
      <c r="R67" s="15"/>
      <c r="S67" s="15"/>
      <c r="T67" s="15"/>
      <c r="U67" s="15"/>
      <c r="V67" s="16"/>
      <c r="W67" s="12"/>
      <c r="X67" s="12"/>
      <c r="Y67" s="12"/>
      <c r="Z67" s="16"/>
      <c r="AA67" s="12"/>
      <c r="AB67" s="12"/>
    </row>
    <row r="68" spans="1:28" s="13" customFormat="1" ht="13.8" x14ac:dyDescent="0.3">
      <c r="A68" s="12"/>
      <c r="B68" s="12"/>
      <c r="D68" s="12"/>
      <c r="E68" s="12"/>
      <c r="F68" s="158"/>
      <c r="G68" s="158"/>
      <c r="H68" s="19"/>
      <c r="I68" s="19"/>
      <c r="J68" s="19"/>
      <c r="K68" s="19"/>
      <c r="L68" s="19"/>
      <c r="M68" s="19"/>
      <c r="N68" s="19"/>
      <c r="O68" s="19"/>
      <c r="P68" s="19"/>
      <c r="Q68" s="27"/>
      <c r="R68" s="15"/>
      <c r="S68" s="15"/>
      <c r="T68" s="15"/>
      <c r="U68" s="15"/>
      <c r="V68" s="16"/>
      <c r="W68" s="12"/>
      <c r="X68" s="12"/>
      <c r="Y68" s="12"/>
      <c r="Z68" s="16"/>
      <c r="AA68" s="12"/>
      <c r="AB68" s="12"/>
    </row>
    <row r="69" spans="1:28" s="13" customFormat="1" ht="13.8" x14ac:dyDescent="0.3">
      <c r="A69" s="12"/>
      <c r="B69" s="12"/>
      <c r="D69" s="12"/>
      <c r="E69" s="12"/>
      <c r="F69" s="158"/>
      <c r="G69" s="158"/>
      <c r="H69" s="19"/>
      <c r="I69" s="19"/>
      <c r="J69" s="19"/>
      <c r="K69" s="19"/>
      <c r="L69" s="19"/>
      <c r="M69" s="19"/>
      <c r="N69" s="19"/>
      <c r="O69" s="19"/>
      <c r="P69" s="19"/>
      <c r="Q69" s="27"/>
      <c r="R69" s="15"/>
      <c r="S69" s="15"/>
      <c r="T69" s="15"/>
      <c r="U69" s="15"/>
      <c r="V69" s="16"/>
      <c r="W69" s="12"/>
      <c r="X69" s="12"/>
      <c r="Y69" s="12"/>
      <c r="Z69" s="16"/>
      <c r="AA69" s="12"/>
      <c r="AB69" s="12"/>
    </row>
    <row r="70" spans="1:28" s="13" customFormat="1" ht="13.8" x14ac:dyDescent="0.3">
      <c r="A70" s="12"/>
      <c r="B70" s="12"/>
      <c r="D70" s="12"/>
      <c r="E70" s="12"/>
      <c r="F70" s="158"/>
      <c r="G70" s="158"/>
      <c r="H70" s="19"/>
      <c r="I70" s="19"/>
      <c r="J70" s="19"/>
      <c r="K70" s="19"/>
      <c r="L70" s="19"/>
      <c r="M70" s="19"/>
      <c r="N70" s="19"/>
      <c r="O70" s="19"/>
      <c r="P70" s="19"/>
      <c r="Q70" s="27"/>
      <c r="R70" s="15"/>
      <c r="S70" s="15"/>
      <c r="T70" s="15"/>
      <c r="U70" s="15"/>
      <c r="V70" s="16"/>
      <c r="W70" s="12"/>
      <c r="X70" s="12"/>
      <c r="Y70" s="12"/>
      <c r="Z70" s="16"/>
      <c r="AA70" s="12"/>
      <c r="AB70" s="12"/>
    </row>
    <row r="71" spans="1:28" s="13" customFormat="1" ht="13.8" x14ac:dyDescent="0.3">
      <c r="A71" s="12"/>
      <c r="B71" s="12"/>
      <c r="D71" s="12"/>
      <c r="E71" s="12"/>
      <c r="F71" s="158"/>
      <c r="G71" s="158"/>
      <c r="H71" s="19"/>
      <c r="I71" s="19"/>
      <c r="J71" s="19"/>
      <c r="K71" s="19"/>
      <c r="L71" s="19"/>
      <c r="M71" s="19"/>
      <c r="N71" s="19"/>
      <c r="O71" s="19"/>
      <c r="P71" s="19"/>
      <c r="Q71" s="27"/>
      <c r="R71" s="15"/>
      <c r="S71" s="15"/>
      <c r="T71" s="15"/>
      <c r="U71" s="15"/>
      <c r="V71" s="16"/>
      <c r="W71" s="12"/>
      <c r="X71" s="12"/>
      <c r="Y71" s="12"/>
      <c r="Z71" s="16"/>
      <c r="AA71" s="12"/>
      <c r="AB71" s="12"/>
    </row>
    <row r="72" spans="1:28" s="13" customFormat="1" ht="13.8" x14ac:dyDescent="0.3">
      <c r="A72" s="12"/>
      <c r="B72" s="12"/>
      <c r="D72" s="12"/>
      <c r="E72" s="12"/>
      <c r="F72" s="158"/>
      <c r="G72" s="158"/>
      <c r="H72" s="19"/>
      <c r="I72" s="19"/>
      <c r="J72" s="19"/>
      <c r="K72" s="19"/>
      <c r="L72" s="19"/>
      <c r="M72" s="19"/>
      <c r="N72" s="19"/>
      <c r="O72" s="19"/>
      <c r="P72" s="19"/>
      <c r="Q72" s="27"/>
      <c r="R72" s="15"/>
      <c r="S72" s="15"/>
      <c r="T72" s="15"/>
      <c r="U72" s="15"/>
      <c r="V72" s="16"/>
      <c r="W72" s="12"/>
      <c r="X72" s="12"/>
      <c r="Y72" s="12"/>
      <c r="Z72" s="16"/>
      <c r="AA72" s="12"/>
      <c r="AB72" s="12"/>
    </row>
    <row r="73" spans="1:28" s="13" customFormat="1" ht="13.8" x14ac:dyDescent="0.3">
      <c r="A73" s="12"/>
      <c r="B73" s="12"/>
      <c r="D73" s="12"/>
      <c r="E73" s="12"/>
      <c r="F73" s="158"/>
      <c r="G73" s="158"/>
      <c r="H73" s="19"/>
      <c r="I73" s="19"/>
      <c r="J73" s="19"/>
      <c r="K73" s="19"/>
      <c r="L73" s="19"/>
      <c r="M73" s="19"/>
      <c r="N73" s="19"/>
      <c r="O73" s="19"/>
      <c r="P73" s="19"/>
      <c r="Q73" s="27"/>
      <c r="R73" s="15"/>
      <c r="S73" s="15"/>
      <c r="T73" s="15"/>
      <c r="U73" s="15"/>
      <c r="V73" s="16"/>
      <c r="W73" s="12"/>
      <c r="X73" s="12"/>
      <c r="Y73" s="12"/>
      <c r="Z73" s="16"/>
      <c r="AA73" s="12"/>
      <c r="AB73" s="12"/>
    </row>
    <row r="74" spans="1:28" s="13" customFormat="1" ht="13.8" x14ac:dyDescent="0.3">
      <c r="A74" s="12"/>
      <c r="B74" s="12"/>
      <c r="D74" s="12"/>
      <c r="E74" s="12"/>
      <c r="F74" s="158"/>
      <c r="G74" s="158"/>
      <c r="H74" s="19"/>
      <c r="I74" s="19"/>
      <c r="J74" s="19"/>
      <c r="K74" s="19"/>
      <c r="L74" s="19"/>
      <c r="M74" s="19"/>
      <c r="N74" s="19"/>
      <c r="O74" s="19"/>
      <c r="P74" s="19"/>
      <c r="Q74" s="27"/>
      <c r="R74" s="15"/>
      <c r="S74" s="15"/>
      <c r="T74" s="15"/>
      <c r="U74" s="15"/>
      <c r="V74" s="16"/>
      <c r="W74" s="12"/>
      <c r="X74" s="12"/>
      <c r="Y74" s="12"/>
      <c r="Z74" s="16"/>
      <c r="AA74" s="12"/>
      <c r="AB74" s="12"/>
    </row>
    <row r="75" spans="1:28" s="13" customFormat="1" ht="13.8" x14ac:dyDescent="0.3">
      <c r="A75" s="12"/>
      <c r="B75" s="12"/>
      <c r="D75" s="12"/>
      <c r="E75" s="12"/>
      <c r="F75" s="158"/>
      <c r="G75" s="158"/>
      <c r="H75" s="19"/>
      <c r="I75" s="19"/>
      <c r="J75" s="19"/>
      <c r="K75" s="19"/>
      <c r="L75" s="19"/>
      <c r="M75" s="19"/>
      <c r="N75" s="19"/>
      <c r="O75" s="19"/>
      <c r="P75" s="19"/>
      <c r="Q75" s="27"/>
      <c r="R75" s="15"/>
      <c r="S75" s="15"/>
      <c r="T75" s="15"/>
      <c r="U75" s="15"/>
      <c r="V75" s="16"/>
      <c r="W75" s="12"/>
      <c r="X75" s="12"/>
      <c r="Y75" s="12"/>
      <c r="Z75" s="16"/>
      <c r="AA75" s="12"/>
      <c r="AB75" s="12"/>
    </row>
    <row r="76" spans="1:28" s="13" customFormat="1" ht="13.8" x14ac:dyDescent="0.3">
      <c r="A76" s="12"/>
      <c r="B76" s="12"/>
      <c r="D76" s="12"/>
      <c r="E76" s="12"/>
      <c r="F76" s="158"/>
      <c r="G76" s="158"/>
      <c r="H76" s="19"/>
      <c r="I76" s="19"/>
      <c r="J76" s="19"/>
      <c r="K76" s="19"/>
      <c r="L76" s="19"/>
      <c r="M76" s="19"/>
      <c r="N76" s="19"/>
      <c r="O76" s="19"/>
      <c r="P76" s="19"/>
      <c r="Q76" s="27"/>
      <c r="R76" s="15"/>
      <c r="S76" s="15"/>
      <c r="T76" s="15"/>
      <c r="U76" s="15"/>
      <c r="V76" s="16"/>
      <c r="W76" s="12"/>
      <c r="X76" s="12"/>
      <c r="Y76" s="12"/>
      <c r="Z76" s="16"/>
      <c r="AA76" s="12"/>
      <c r="AB76" s="12"/>
    </row>
    <row r="77" spans="1:28" s="13" customFormat="1" ht="13.8" x14ac:dyDescent="0.3">
      <c r="A77" s="12"/>
      <c r="B77" s="12"/>
      <c r="D77" s="12"/>
      <c r="E77" s="12"/>
      <c r="F77" s="158"/>
      <c r="G77" s="158"/>
      <c r="H77" s="19"/>
      <c r="I77" s="19"/>
      <c r="J77" s="19"/>
      <c r="K77" s="19"/>
      <c r="L77" s="19"/>
      <c r="M77" s="19"/>
      <c r="N77" s="19"/>
      <c r="O77" s="19"/>
      <c r="P77" s="19"/>
      <c r="Q77" s="27"/>
      <c r="R77" s="15"/>
      <c r="S77" s="15"/>
      <c r="T77" s="15"/>
      <c r="U77" s="15"/>
      <c r="V77" s="16"/>
      <c r="W77" s="12"/>
      <c r="X77" s="12"/>
      <c r="Y77" s="12"/>
      <c r="Z77" s="16"/>
      <c r="AA77" s="12"/>
      <c r="AB77" s="12"/>
    </row>
    <row r="78" spans="1:28" s="13" customFormat="1" ht="13.8" x14ac:dyDescent="0.3">
      <c r="A78" s="12"/>
      <c r="B78" s="12"/>
      <c r="D78" s="12"/>
      <c r="E78" s="12"/>
      <c r="F78" s="158"/>
      <c r="G78" s="158"/>
      <c r="H78" s="19"/>
      <c r="I78" s="19"/>
      <c r="J78" s="19"/>
      <c r="K78" s="19"/>
      <c r="L78" s="19"/>
      <c r="M78" s="19"/>
      <c r="N78" s="19"/>
      <c r="O78" s="19"/>
      <c r="P78" s="19"/>
      <c r="Q78" s="27"/>
      <c r="R78" s="15"/>
      <c r="S78" s="15"/>
      <c r="T78" s="15"/>
      <c r="U78" s="15"/>
      <c r="V78" s="16"/>
      <c r="W78" s="12"/>
      <c r="X78" s="12"/>
      <c r="Y78" s="12"/>
      <c r="Z78" s="16"/>
      <c r="AA78" s="12"/>
      <c r="AB78" s="12"/>
    </row>
    <row r="79" spans="1:28" s="13" customFormat="1" ht="13.8" x14ac:dyDescent="0.3">
      <c r="A79" s="12"/>
      <c r="B79" s="12"/>
      <c r="D79" s="12"/>
      <c r="E79" s="12"/>
      <c r="F79" s="158"/>
      <c r="G79" s="158"/>
      <c r="H79" s="19"/>
      <c r="I79" s="19"/>
      <c r="J79" s="19"/>
      <c r="K79" s="19"/>
      <c r="L79" s="19"/>
      <c r="M79" s="19"/>
      <c r="N79" s="19"/>
      <c r="O79" s="19"/>
      <c r="P79" s="19"/>
      <c r="Q79" s="27"/>
      <c r="R79" s="15"/>
      <c r="S79" s="15"/>
      <c r="T79" s="15"/>
      <c r="U79" s="15"/>
      <c r="V79" s="16"/>
      <c r="W79" s="12"/>
      <c r="X79" s="12"/>
      <c r="Y79" s="12"/>
      <c r="Z79" s="16"/>
      <c r="AA79" s="12"/>
      <c r="AB79" s="12"/>
    </row>
    <row r="80" spans="1:28" s="13" customFormat="1" ht="13.8" x14ac:dyDescent="0.3">
      <c r="A80" s="12"/>
      <c r="B80" s="12"/>
      <c r="D80" s="12"/>
      <c r="E80" s="12"/>
      <c r="F80" s="158"/>
      <c r="G80" s="158"/>
      <c r="H80" s="19"/>
      <c r="I80" s="19"/>
      <c r="J80" s="19"/>
      <c r="K80" s="19"/>
      <c r="L80" s="19"/>
      <c r="M80" s="19"/>
      <c r="N80" s="19"/>
      <c r="O80" s="19"/>
      <c r="P80" s="19"/>
      <c r="Q80" s="27"/>
      <c r="R80" s="15"/>
      <c r="S80" s="15"/>
      <c r="T80" s="15"/>
      <c r="U80" s="15"/>
      <c r="V80" s="16"/>
      <c r="W80" s="12"/>
      <c r="X80" s="12"/>
      <c r="Y80" s="12"/>
      <c r="Z80" s="16"/>
      <c r="AA80" s="12"/>
      <c r="AB80" s="12"/>
    </row>
    <row r="81" spans="1:28" s="13" customFormat="1" ht="13.8" x14ac:dyDescent="0.3">
      <c r="A81" s="12"/>
      <c r="B81" s="12"/>
      <c r="D81" s="12"/>
      <c r="E81" s="12"/>
      <c r="F81" s="158"/>
      <c r="G81" s="158"/>
      <c r="H81" s="19"/>
      <c r="I81" s="19"/>
      <c r="J81" s="19"/>
      <c r="K81" s="19"/>
      <c r="L81" s="19"/>
      <c r="M81" s="19"/>
      <c r="N81" s="19"/>
      <c r="O81" s="19"/>
      <c r="P81" s="19"/>
      <c r="Q81" s="27"/>
      <c r="R81" s="15"/>
      <c r="S81" s="15"/>
      <c r="T81" s="15"/>
      <c r="U81" s="15"/>
      <c r="V81" s="16"/>
      <c r="W81" s="12"/>
      <c r="X81" s="12"/>
      <c r="Y81" s="12"/>
      <c r="Z81" s="16"/>
      <c r="AA81" s="12"/>
      <c r="AB81" s="12"/>
    </row>
    <row r="82" spans="1:28" s="13" customFormat="1" ht="13.8" x14ac:dyDescent="0.3">
      <c r="A82" s="12"/>
      <c r="B82" s="12"/>
      <c r="D82" s="12"/>
      <c r="E82" s="12"/>
      <c r="F82" s="158"/>
      <c r="G82" s="158"/>
      <c r="H82" s="19"/>
      <c r="I82" s="19"/>
      <c r="J82" s="19"/>
      <c r="K82" s="19"/>
      <c r="L82" s="19"/>
      <c r="M82" s="19"/>
      <c r="N82" s="19"/>
      <c r="O82" s="19"/>
      <c r="P82" s="19"/>
      <c r="Q82" s="27"/>
      <c r="R82" s="15"/>
      <c r="S82" s="15"/>
      <c r="T82" s="15"/>
      <c r="U82" s="15"/>
      <c r="V82" s="16"/>
      <c r="W82" s="12"/>
      <c r="X82" s="12"/>
      <c r="Y82" s="12"/>
      <c r="Z82" s="16"/>
      <c r="AA82" s="12"/>
      <c r="AB82" s="12"/>
    </row>
    <row r="83" spans="1:28" s="13" customFormat="1" ht="13.8" x14ac:dyDescent="0.3">
      <c r="A83" s="12"/>
      <c r="B83" s="12"/>
      <c r="D83" s="12"/>
      <c r="E83" s="12"/>
      <c r="F83" s="158"/>
      <c r="G83" s="158"/>
      <c r="H83" s="19"/>
      <c r="I83" s="19"/>
      <c r="J83" s="19"/>
      <c r="K83" s="19"/>
      <c r="L83" s="19"/>
      <c r="M83" s="19"/>
      <c r="N83" s="19"/>
      <c r="O83" s="19"/>
      <c r="P83" s="19"/>
      <c r="Q83" s="27"/>
      <c r="R83" s="15"/>
      <c r="S83" s="15"/>
      <c r="T83" s="15"/>
      <c r="U83" s="15"/>
      <c r="V83" s="16"/>
      <c r="W83" s="12"/>
      <c r="X83" s="12"/>
      <c r="Y83" s="12"/>
      <c r="Z83" s="16"/>
      <c r="AA83" s="12"/>
      <c r="AB83" s="12"/>
    </row>
    <row r="84" spans="1:28" s="13" customFormat="1" ht="13.8" x14ac:dyDescent="0.3">
      <c r="A84" s="12"/>
      <c r="B84" s="12"/>
      <c r="D84" s="12"/>
      <c r="E84" s="12"/>
      <c r="F84" s="158"/>
      <c r="G84" s="158"/>
      <c r="H84" s="19"/>
      <c r="I84" s="19"/>
      <c r="J84" s="19"/>
      <c r="K84" s="19"/>
      <c r="L84" s="19"/>
      <c r="M84" s="19"/>
      <c r="N84" s="19"/>
      <c r="O84" s="19"/>
      <c r="P84" s="19"/>
      <c r="Q84" s="27"/>
      <c r="R84" s="15"/>
      <c r="S84" s="15"/>
      <c r="T84" s="15"/>
      <c r="U84" s="15"/>
      <c r="V84" s="16"/>
      <c r="W84" s="12"/>
      <c r="X84" s="12"/>
      <c r="Y84" s="12"/>
      <c r="Z84" s="16"/>
      <c r="AA84" s="12"/>
      <c r="AB84" s="12"/>
    </row>
    <row r="85" spans="1:28" s="13" customFormat="1" ht="13.8" x14ac:dyDescent="0.3">
      <c r="A85" s="12"/>
      <c r="B85" s="12"/>
      <c r="D85" s="12"/>
      <c r="E85" s="12"/>
      <c r="F85" s="158"/>
      <c r="G85" s="158"/>
      <c r="H85" s="19"/>
      <c r="I85" s="19"/>
      <c r="J85" s="19"/>
      <c r="K85" s="19"/>
      <c r="L85" s="19"/>
      <c r="M85" s="19"/>
      <c r="N85" s="19"/>
      <c r="O85" s="19"/>
      <c r="P85" s="19"/>
      <c r="Q85" s="27"/>
      <c r="R85" s="15"/>
      <c r="S85" s="15"/>
      <c r="T85" s="15"/>
      <c r="U85" s="15"/>
      <c r="V85" s="16"/>
      <c r="W85" s="12"/>
      <c r="X85" s="12"/>
      <c r="Y85" s="12"/>
      <c r="Z85" s="16"/>
      <c r="AA85" s="12"/>
      <c r="AB85" s="12"/>
    </row>
    <row r="86" spans="1:28" s="13" customFormat="1" ht="13.8" x14ac:dyDescent="0.3">
      <c r="A86" s="12"/>
      <c r="B86" s="12"/>
      <c r="D86" s="12"/>
      <c r="E86" s="12"/>
      <c r="F86" s="158"/>
      <c r="G86" s="158"/>
      <c r="H86" s="19"/>
      <c r="I86" s="19"/>
      <c r="J86" s="19"/>
      <c r="K86" s="19"/>
      <c r="L86" s="19"/>
      <c r="M86" s="19"/>
      <c r="N86" s="19"/>
      <c r="O86" s="19"/>
      <c r="P86" s="19"/>
      <c r="Q86" s="27"/>
      <c r="R86" s="15"/>
      <c r="S86" s="15"/>
      <c r="T86" s="15"/>
      <c r="U86" s="15"/>
      <c r="V86" s="16"/>
      <c r="W86" s="12"/>
      <c r="X86" s="12"/>
      <c r="Y86" s="12"/>
      <c r="Z86" s="16"/>
      <c r="AA86" s="12"/>
      <c r="AB86" s="12"/>
    </row>
    <row r="87" spans="1:28" s="13" customFormat="1" ht="13.8" x14ac:dyDescent="0.3">
      <c r="A87" s="12"/>
      <c r="B87" s="12"/>
      <c r="D87" s="12"/>
      <c r="E87" s="12"/>
      <c r="F87" s="158"/>
      <c r="G87" s="158"/>
      <c r="H87" s="19"/>
      <c r="I87" s="19"/>
      <c r="J87" s="19"/>
      <c r="K87" s="19"/>
      <c r="L87" s="19"/>
      <c r="M87" s="19"/>
      <c r="N87" s="19"/>
      <c r="O87" s="19"/>
      <c r="P87" s="19"/>
      <c r="Q87" s="27"/>
      <c r="R87" s="15"/>
      <c r="S87" s="15"/>
      <c r="T87" s="15"/>
      <c r="U87" s="15"/>
      <c r="V87" s="16"/>
      <c r="W87" s="12"/>
      <c r="X87" s="12"/>
      <c r="Y87" s="12"/>
      <c r="Z87" s="16"/>
      <c r="AA87" s="12"/>
      <c r="AB87" s="12"/>
    </row>
    <row r="88" spans="1:28" s="13" customFormat="1" ht="13.8" x14ac:dyDescent="0.3">
      <c r="A88" s="12"/>
      <c r="B88" s="12"/>
      <c r="D88" s="12"/>
      <c r="E88" s="12"/>
      <c r="F88" s="158"/>
      <c r="G88" s="158"/>
      <c r="H88" s="19"/>
      <c r="I88" s="19"/>
      <c r="J88" s="19"/>
      <c r="K88" s="19"/>
      <c r="L88" s="19"/>
      <c r="M88" s="19"/>
      <c r="N88" s="19"/>
      <c r="O88" s="19"/>
      <c r="P88" s="19"/>
      <c r="Q88" s="27"/>
      <c r="R88" s="15"/>
      <c r="S88" s="15"/>
      <c r="T88" s="15"/>
      <c r="U88" s="15"/>
      <c r="V88" s="16"/>
      <c r="W88" s="12"/>
      <c r="X88" s="12"/>
      <c r="Y88" s="12"/>
      <c r="Z88" s="16"/>
      <c r="AA88" s="12"/>
      <c r="AB88" s="12"/>
    </row>
    <row r="89" spans="1:28" s="13" customFormat="1" ht="13.8" x14ac:dyDescent="0.3">
      <c r="A89" s="12"/>
      <c r="B89" s="12"/>
      <c r="D89" s="12"/>
      <c r="E89" s="12"/>
      <c r="F89" s="158"/>
      <c r="G89" s="158"/>
      <c r="H89" s="19"/>
      <c r="I89" s="19"/>
      <c r="J89" s="19"/>
      <c r="K89" s="19"/>
      <c r="L89" s="19"/>
      <c r="M89" s="19"/>
      <c r="N89" s="19"/>
      <c r="O89" s="19"/>
      <c r="P89" s="19"/>
      <c r="Q89" s="27"/>
      <c r="R89" s="15"/>
      <c r="S89" s="15"/>
      <c r="T89" s="15"/>
      <c r="U89" s="15"/>
      <c r="V89" s="16"/>
      <c r="W89" s="12"/>
      <c r="X89" s="12"/>
      <c r="Y89" s="12"/>
      <c r="Z89" s="16"/>
      <c r="AA89" s="12"/>
      <c r="AB89" s="12"/>
    </row>
    <row r="90" spans="1:28" s="13" customFormat="1" ht="13.8" x14ac:dyDescent="0.3">
      <c r="A90" s="12"/>
      <c r="B90" s="12"/>
      <c r="D90" s="12"/>
      <c r="E90" s="12"/>
      <c r="F90" s="158"/>
      <c r="G90" s="158"/>
      <c r="H90" s="19"/>
      <c r="I90" s="19"/>
      <c r="J90" s="19"/>
      <c r="K90" s="19"/>
      <c r="L90" s="19"/>
      <c r="M90" s="19"/>
      <c r="N90" s="19"/>
      <c r="O90" s="19"/>
      <c r="P90" s="19"/>
      <c r="Q90" s="27"/>
      <c r="R90" s="15"/>
      <c r="S90" s="15"/>
      <c r="T90" s="15"/>
      <c r="U90" s="15"/>
      <c r="V90" s="16"/>
      <c r="W90" s="12"/>
      <c r="X90" s="12"/>
      <c r="Y90" s="12"/>
      <c r="Z90" s="16"/>
      <c r="AA90" s="12"/>
      <c r="AB90" s="12"/>
    </row>
    <row r="91" spans="1:28" s="13" customFormat="1" ht="13.8" x14ac:dyDescent="0.3">
      <c r="A91" s="12"/>
      <c r="B91" s="12"/>
      <c r="D91" s="12"/>
      <c r="E91" s="12"/>
      <c r="F91" s="158"/>
      <c r="G91" s="158"/>
      <c r="H91" s="19"/>
      <c r="I91" s="19"/>
      <c r="J91" s="19"/>
      <c r="K91" s="19"/>
      <c r="L91" s="19"/>
      <c r="M91" s="19"/>
      <c r="N91" s="19"/>
      <c r="O91" s="19"/>
      <c r="P91" s="19"/>
      <c r="Q91" s="27"/>
      <c r="R91" s="15"/>
      <c r="S91" s="15"/>
      <c r="T91" s="15"/>
      <c r="U91" s="15"/>
      <c r="V91" s="16"/>
      <c r="W91" s="12"/>
      <c r="X91" s="12"/>
      <c r="Y91" s="12"/>
      <c r="Z91" s="16"/>
      <c r="AA91" s="12"/>
      <c r="AB91" s="12"/>
    </row>
    <row r="92" spans="1:28" s="13" customFormat="1" ht="13.8" x14ac:dyDescent="0.3">
      <c r="A92" s="12"/>
      <c r="B92" s="12"/>
      <c r="D92" s="12"/>
      <c r="E92" s="12"/>
      <c r="F92" s="158"/>
      <c r="G92" s="158"/>
      <c r="H92" s="19"/>
      <c r="I92" s="19"/>
      <c r="J92" s="19"/>
      <c r="K92" s="19"/>
      <c r="L92" s="19"/>
      <c r="M92" s="19"/>
      <c r="N92" s="19"/>
      <c r="O92" s="19"/>
      <c r="P92" s="19"/>
      <c r="Q92" s="27"/>
      <c r="R92" s="15"/>
      <c r="S92" s="15"/>
      <c r="T92" s="15"/>
      <c r="U92" s="15"/>
      <c r="V92" s="16"/>
      <c r="W92" s="12"/>
      <c r="X92" s="12"/>
      <c r="Y92" s="12"/>
      <c r="Z92" s="16"/>
      <c r="AA92" s="12"/>
      <c r="AB92" s="12"/>
    </row>
    <row r="93" spans="1:28" s="13" customFormat="1" ht="13.8" x14ac:dyDescent="0.3">
      <c r="A93" s="12"/>
      <c r="B93" s="12"/>
      <c r="D93" s="12"/>
      <c r="E93" s="12"/>
      <c r="F93" s="158"/>
      <c r="G93" s="158"/>
      <c r="H93" s="19"/>
      <c r="I93" s="19"/>
      <c r="J93" s="19"/>
      <c r="K93" s="19"/>
      <c r="L93" s="19"/>
      <c r="M93" s="19"/>
      <c r="N93" s="19"/>
      <c r="O93" s="19"/>
      <c r="P93" s="19"/>
      <c r="Q93" s="27"/>
      <c r="R93" s="15"/>
      <c r="S93" s="15"/>
      <c r="T93" s="15"/>
      <c r="U93" s="15"/>
      <c r="V93" s="16"/>
      <c r="W93" s="12"/>
      <c r="X93" s="12"/>
      <c r="Y93" s="12"/>
      <c r="Z93" s="16"/>
      <c r="AA93" s="12"/>
      <c r="AB93" s="12"/>
    </row>
    <row r="94" spans="1:28" s="13" customFormat="1" ht="13.8" x14ac:dyDescent="0.3">
      <c r="A94" s="12"/>
      <c r="B94" s="12"/>
      <c r="D94" s="12"/>
      <c r="E94" s="12"/>
      <c r="F94" s="158"/>
      <c r="G94" s="158"/>
      <c r="H94" s="19"/>
      <c r="I94" s="19"/>
      <c r="J94" s="19"/>
      <c r="K94" s="19"/>
      <c r="L94" s="19"/>
      <c r="M94" s="19"/>
      <c r="N94" s="19"/>
      <c r="O94" s="19"/>
      <c r="P94" s="19"/>
      <c r="Q94" s="27"/>
      <c r="R94" s="15"/>
      <c r="S94" s="15"/>
      <c r="T94" s="15"/>
      <c r="U94" s="15"/>
      <c r="V94" s="16"/>
      <c r="W94" s="12"/>
      <c r="X94" s="12"/>
      <c r="Y94" s="12"/>
      <c r="Z94" s="16"/>
      <c r="AA94" s="12"/>
      <c r="AB94" s="12"/>
    </row>
    <row r="95" spans="1:28" s="13" customFormat="1" ht="13.8" x14ac:dyDescent="0.3">
      <c r="A95" s="12"/>
      <c r="B95" s="12"/>
      <c r="D95" s="12"/>
      <c r="E95" s="12"/>
      <c r="F95" s="158"/>
      <c r="G95" s="158"/>
      <c r="H95" s="19"/>
      <c r="I95" s="19"/>
      <c r="J95" s="19"/>
      <c r="K95" s="19"/>
      <c r="L95" s="19"/>
      <c r="M95" s="19"/>
      <c r="N95" s="19"/>
      <c r="O95" s="19"/>
      <c r="P95" s="19"/>
      <c r="Q95" s="27"/>
      <c r="R95" s="15"/>
      <c r="S95" s="15"/>
      <c r="T95" s="15"/>
      <c r="U95" s="15"/>
      <c r="V95" s="16"/>
      <c r="W95" s="12"/>
      <c r="X95" s="12"/>
      <c r="Y95" s="12"/>
      <c r="Z95" s="16"/>
      <c r="AA95" s="12"/>
      <c r="AB95" s="12"/>
    </row>
    <row r="96" spans="1:28" s="13" customFormat="1" ht="13.8" x14ac:dyDescent="0.3">
      <c r="A96" s="12"/>
      <c r="B96" s="12"/>
      <c r="D96" s="12"/>
      <c r="E96" s="12"/>
      <c r="F96" s="158"/>
      <c r="G96" s="158"/>
      <c r="H96" s="19"/>
      <c r="I96" s="19"/>
      <c r="J96" s="19"/>
      <c r="K96" s="19"/>
      <c r="L96" s="19"/>
      <c r="M96" s="19"/>
      <c r="N96" s="19"/>
      <c r="O96" s="19"/>
      <c r="P96" s="19"/>
      <c r="Q96" s="27"/>
      <c r="R96" s="15"/>
      <c r="S96" s="15"/>
      <c r="T96" s="15"/>
      <c r="U96" s="15"/>
      <c r="V96" s="16"/>
      <c r="W96" s="12"/>
      <c r="X96" s="12"/>
      <c r="Y96" s="12"/>
      <c r="Z96" s="16"/>
      <c r="AA96" s="12"/>
      <c r="AB96" s="12"/>
    </row>
    <row r="97" spans="1:29" s="13" customFormat="1" ht="13.8" x14ac:dyDescent="0.3">
      <c r="A97" s="12"/>
      <c r="B97" s="12"/>
      <c r="D97" s="12"/>
      <c r="E97" s="12"/>
      <c r="F97" s="158"/>
      <c r="G97" s="158"/>
      <c r="H97" s="19"/>
      <c r="I97" s="19"/>
      <c r="J97" s="19"/>
      <c r="K97" s="19"/>
      <c r="L97" s="19"/>
      <c r="M97" s="19"/>
      <c r="N97" s="19"/>
      <c r="O97" s="19"/>
      <c r="P97" s="19"/>
      <c r="Q97" s="27"/>
      <c r="R97" s="15"/>
      <c r="S97" s="15"/>
      <c r="T97" s="15"/>
      <c r="U97" s="15"/>
      <c r="V97" s="16"/>
      <c r="W97" s="12"/>
      <c r="X97" s="12"/>
      <c r="Y97" s="12"/>
      <c r="Z97" s="16"/>
      <c r="AA97" s="12"/>
      <c r="AB97" s="12"/>
    </row>
    <row r="98" spans="1:29" s="13" customFormat="1" ht="13.8" x14ac:dyDescent="0.3">
      <c r="A98" s="12"/>
      <c r="B98" s="12"/>
      <c r="D98" s="12"/>
      <c r="E98" s="12"/>
      <c r="F98" s="158"/>
      <c r="G98" s="158"/>
      <c r="H98" s="19"/>
      <c r="I98" s="19"/>
      <c r="J98" s="19"/>
      <c r="K98" s="19"/>
      <c r="L98" s="19"/>
      <c r="M98" s="19"/>
      <c r="N98" s="19"/>
      <c r="O98" s="19"/>
      <c r="P98" s="19"/>
      <c r="Q98" s="27"/>
      <c r="R98" s="15"/>
      <c r="S98" s="15"/>
      <c r="T98" s="15"/>
      <c r="U98" s="15"/>
      <c r="V98" s="16"/>
      <c r="W98" s="12"/>
      <c r="X98" s="12"/>
      <c r="Y98" s="12"/>
      <c r="Z98" s="16"/>
      <c r="AA98" s="12"/>
      <c r="AB98" s="12"/>
    </row>
    <row r="99" spans="1:29" s="13" customFormat="1" ht="13.8" x14ac:dyDescent="0.3">
      <c r="A99" s="12"/>
      <c r="B99" s="12"/>
      <c r="D99" s="12"/>
      <c r="E99" s="12"/>
      <c r="F99" s="158"/>
      <c r="G99" s="158"/>
      <c r="H99" s="19"/>
      <c r="I99" s="19"/>
      <c r="J99" s="19"/>
      <c r="K99" s="19"/>
      <c r="L99" s="19"/>
      <c r="M99" s="19"/>
      <c r="N99" s="19"/>
      <c r="O99" s="19"/>
      <c r="P99" s="19"/>
      <c r="Q99" s="27"/>
      <c r="R99" s="15"/>
      <c r="S99" s="15"/>
      <c r="T99" s="15"/>
      <c r="U99" s="15"/>
      <c r="V99" s="16"/>
      <c r="W99" s="12"/>
      <c r="X99" s="12"/>
      <c r="Y99" s="12"/>
      <c r="Z99" s="16"/>
      <c r="AA99" s="12"/>
      <c r="AB99" s="12"/>
    </row>
    <row r="100" spans="1:29" s="13" customFormat="1" ht="13.8" x14ac:dyDescent="0.3">
      <c r="A100" s="12"/>
      <c r="B100" s="12"/>
      <c r="D100" s="12"/>
      <c r="E100" s="12"/>
      <c r="F100" s="158"/>
      <c r="G100" s="158"/>
      <c r="H100" s="19"/>
      <c r="I100" s="19"/>
      <c r="J100" s="19"/>
      <c r="K100" s="19"/>
      <c r="L100" s="19"/>
      <c r="M100" s="19"/>
      <c r="N100" s="19"/>
      <c r="O100" s="19"/>
      <c r="P100" s="19"/>
      <c r="Q100" s="27"/>
      <c r="R100" s="15"/>
      <c r="S100" s="15"/>
      <c r="T100" s="15"/>
      <c r="U100" s="15"/>
      <c r="V100" s="16"/>
      <c r="W100" s="12"/>
      <c r="X100" s="12"/>
      <c r="Y100" s="12"/>
      <c r="Z100" s="16"/>
      <c r="AA100" s="12"/>
      <c r="AB100" s="12"/>
    </row>
    <row r="101" spans="1:29" s="13" customFormat="1" ht="13.8" x14ac:dyDescent="0.3">
      <c r="A101" s="12"/>
      <c r="B101" s="12"/>
      <c r="D101" s="12"/>
      <c r="E101" s="12"/>
      <c r="F101" s="158"/>
      <c r="G101" s="158"/>
      <c r="H101" s="19"/>
      <c r="I101" s="19"/>
      <c r="J101" s="19"/>
      <c r="K101" s="19"/>
      <c r="L101" s="19"/>
      <c r="M101" s="19"/>
      <c r="N101" s="19"/>
      <c r="O101" s="19"/>
      <c r="P101" s="19"/>
      <c r="Q101" s="27"/>
      <c r="R101" s="15"/>
      <c r="S101" s="15"/>
      <c r="T101" s="15"/>
      <c r="U101" s="15"/>
      <c r="V101" s="16"/>
      <c r="W101" s="12"/>
      <c r="X101" s="12"/>
      <c r="Y101" s="12"/>
      <c r="Z101" s="16"/>
      <c r="AA101" s="12"/>
      <c r="AB101" s="12"/>
    </row>
    <row r="102" spans="1:29" s="13" customFormat="1" ht="13.8" x14ac:dyDescent="0.3">
      <c r="A102" s="12"/>
      <c r="B102" s="12"/>
      <c r="D102" s="12"/>
      <c r="E102" s="12"/>
      <c r="F102" s="158"/>
      <c r="G102" s="158"/>
      <c r="H102" s="19"/>
      <c r="I102" s="19"/>
      <c r="J102" s="19"/>
      <c r="K102" s="19"/>
      <c r="L102" s="19"/>
      <c r="M102" s="19"/>
      <c r="N102" s="19"/>
      <c r="O102" s="19"/>
      <c r="P102" s="19"/>
      <c r="Q102" s="27"/>
      <c r="R102" s="15"/>
      <c r="S102" s="15"/>
      <c r="T102" s="15"/>
      <c r="U102" s="15"/>
      <c r="V102" s="16"/>
      <c r="W102" s="12"/>
      <c r="X102" s="12"/>
      <c r="Y102" s="12"/>
      <c r="Z102" s="16"/>
      <c r="AA102" s="12"/>
      <c r="AB102" s="12"/>
    </row>
    <row r="103" spans="1:29" s="13" customFormat="1" ht="13.8" x14ac:dyDescent="0.3">
      <c r="A103" s="12"/>
      <c r="B103" s="12"/>
      <c r="D103" s="12"/>
      <c r="E103" s="12"/>
      <c r="F103" s="158"/>
      <c r="G103" s="158"/>
      <c r="H103" s="19"/>
      <c r="I103" s="19"/>
      <c r="J103" s="19"/>
      <c r="K103" s="19"/>
      <c r="L103" s="19"/>
      <c r="M103" s="19"/>
      <c r="N103" s="19"/>
      <c r="O103" s="19"/>
      <c r="P103" s="19"/>
      <c r="Q103" s="27"/>
      <c r="R103" s="15"/>
      <c r="S103" s="15"/>
      <c r="T103" s="15"/>
      <c r="U103" s="15"/>
      <c r="V103" s="16"/>
      <c r="W103" s="12"/>
      <c r="X103" s="12"/>
      <c r="Y103" s="12"/>
      <c r="Z103" s="16"/>
      <c r="AA103" s="12"/>
      <c r="AB103" s="12"/>
    </row>
    <row r="104" spans="1:29" s="13" customFormat="1" x14ac:dyDescent="0.3">
      <c r="A104" s="12"/>
      <c r="B104" s="12"/>
      <c r="D104" s="12"/>
      <c r="E104" s="12"/>
      <c r="F104" s="158"/>
      <c r="G104" s="158"/>
      <c r="H104" s="20"/>
      <c r="I104" s="20"/>
      <c r="J104" s="20"/>
      <c r="K104" s="20"/>
      <c r="L104" s="20"/>
      <c r="M104" s="20"/>
      <c r="N104" s="20"/>
      <c r="O104" s="20"/>
      <c r="P104" s="20"/>
      <c r="Q104" s="17"/>
      <c r="R104" s="15"/>
      <c r="S104" s="15"/>
      <c r="T104" s="15"/>
      <c r="U104" s="15"/>
      <c r="V104" s="16"/>
      <c r="W104" s="12"/>
      <c r="X104" s="12"/>
      <c r="Y104" s="12"/>
      <c r="Z104" s="16"/>
      <c r="AA104" s="12"/>
      <c r="AB104" s="12"/>
      <c r="AC104" s="68"/>
    </row>
    <row r="105" spans="1:29" s="13" customFormat="1" x14ac:dyDescent="0.3">
      <c r="A105" s="12"/>
      <c r="B105" s="12"/>
      <c r="D105" s="12"/>
      <c r="E105" s="12"/>
      <c r="F105" s="158"/>
      <c r="G105" s="158"/>
      <c r="H105" s="20"/>
      <c r="I105" s="20"/>
      <c r="J105" s="20"/>
      <c r="K105" s="20"/>
      <c r="L105" s="20"/>
      <c r="M105" s="20"/>
      <c r="N105" s="20"/>
      <c r="O105" s="20"/>
      <c r="P105" s="20"/>
      <c r="Q105" s="17"/>
      <c r="R105" s="15"/>
      <c r="S105" s="15"/>
      <c r="T105" s="15"/>
      <c r="U105" s="15"/>
      <c r="V105" s="16"/>
      <c r="W105" s="12"/>
      <c r="X105" s="12"/>
      <c r="Y105" s="12"/>
      <c r="Z105" s="16"/>
      <c r="AA105" s="12"/>
      <c r="AB105" s="12"/>
      <c r="AC105" s="68"/>
    </row>
    <row r="106" spans="1:29" s="13" customFormat="1" x14ac:dyDescent="0.3">
      <c r="A106" s="12"/>
      <c r="B106" s="12"/>
      <c r="D106" s="12"/>
      <c r="E106" s="12"/>
      <c r="F106" s="158"/>
      <c r="G106" s="158"/>
      <c r="H106" s="20"/>
      <c r="I106" s="20"/>
      <c r="J106" s="20"/>
      <c r="K106" s="20"/>
      <c r="L106" s="20"/>
      <c r="M106" s="20"/>
      <c r="N106" s="20"/>
      <c r="O106" s="20"/>
      <c r="P106" s="20"/>
      <c r="Q106" s="17"/>
      <c r="R106" s="15"/>
      <c r="S106" s="15"/>
      <c r="T106" s="15"/>
      <c r="U106" s="15"/>
      <c r="V106" s="16"/>
      <c r="W106" s="12"/>
      <c r="X106" s="12"/>
      <c r="Y106" s="12"/>
      <c r="Z106" s="16"/>
      <c r="AA106" s="12"/>
      <c r="AB106" s="12"/>
      <c r="AC106" s="68"/>
    </row>
    <row r="107" spans="1:29" s="13" customFormat="1" x14ac:dyDescent="0.3">
      <c r="A107" s="12"/>
      <c r="B107" s="12"/>
      <c r="D107" s="12"/>
      <c r="E107" s="12"/>
      <c r="F107" s="158"/>
      <c r="G107" s="158"/>
      <c r="H107" s="20"/>
      <c r="I107" s="20"/>
      <c r="J107" s="20"/>
      <c r="K107" s="20"/>
      <c r="L107" s="20"/>
      <c r="M107" s="20"/>
      <c r="N107" s="20"/>
      <c r="O107" s="20"/>
      <c r="P107" s="20"/>
      <c r="Q107" s="17"/>
      <c r="R107" s="15"/>
      <c r="S107" s="15"/>
      <c r="T107" s="15"/>
      <c r="U107" s="15"/>
      <c r="V107" s="16"/>
      <c r="W107" s="12"/>
      <c r="X107" s="12"/>
      <c r="Y107" s="12"/>
      <c r="Z107" s="16"/>
      <c r="AA107" s="12"/>
      <c r="AB107" s="12"/>
      <c r="AC107" s="68"/>
    </row>
    <row r="108" spans="1:29" s="13" customFormat="1" x14ac:dyDescent="0.3">
      <c r="A108" s="12"/>
      <c r="B108" s="12"/>
      <c r="D108" s="12"/>
      <c r="E108" s="12"/>
      <c r="F108" s="158"/>
      <c r="G108" s="158"/>
      <c r="H108" s="20"/>
      <c r="I108" s="20"/>
      <c r="J108" s="20"/>
      <c r="K108" s="20"/>
      <c r="L108" s="20"/>
      <c r="M108" s="20"/>
      <c r="N108" s="20"/>
      <c r="O108" s="20"/>
      <c r="P108" s="20"/>
      <c r="Q108" s="17"/>
      <c r="R108" s="15"/>
      <c r="S108" s="15"/>
      <c r="T108" s="15"/>
      <c r="U108" s="15"/>
      <c r="V108" s="16"/>
      <c r="W108" s="12"/>
      <c r="X108" s="12"/>
      <c r="Y108" s="12"/>
      <c r="Z108" s="16"/>
      <c r="AA108" s="12"/>
      <c r="AB108" s="12"/>
      <c r="AC108" s="68"/>
    </row>
    <row r="109" spans="1:29" s="13" customFormat="1" x14ac:dyDescent="0.3">
      <c r="A109" s="12"/>
      <c r="B109" s="12"/>
      <c r="D109" s="12"/>
      <c r="E109" s="12"/>
      <c r="F109" s="158"/>
      <c r="G109" s="158"/>
      <c r="H109" s="20"/>
      <c r="I109" s="20"/>
      <c r="J109" s="20"/>
      <c r="K109" s="20"/>
      <c r="L109" s="20"/>
      <c r="M109" s="20"/>
      <c r="N109" s="20"/>
      <c r="O109" s="20"/>
      <c r="P109" s="20"/>
      <c r="Q109" s="17"/>
      <c r="R109" s="15"/>
      <c r="S109" s="15"/>
      <c r="T109" s="15"/>
      <c r="U109" s="15"/>
      <c r="V109" s="16"/>
      <c r="W109" s="12"/>
      <c r="X109" s="12"/>
      <c r="Y109" s="12"/>
      <c r="Z109" s="16"/>
      <c r="AA109" s="12"/>
      <c r="AB109" s="12"/>
      <c r="AC109" s="68"/>
    </row>
    <row r="110" spans="1:29" s="13" customFormat="1" x14ac:dyDescent="0.3">
      <c r="A110" s="12"/>
      <c r="B110" s="12"/>
      <c r="D110" s="12"/>
      <c r="E110" s="12"/>
      <c r="F110" s="158"/>
      <c r="G110" s="158"/>
      <c r="H110" s="20"/>
      <c r="I110" s="20"/>
      <c r="J110" s="20"/>
      <c r="K110" s="20"/>
      <c r="L110" s="20"/>
      <c r="M110" s="20"/>
      <c r="N110" s="20"/>
      <c r="O110" s="20"/>
      <c r="P110" s="20"/>
      <c r="Q110" s="17"/>
      <c r="R110" s="15"/>
      <c r="S110" s="15"/>
      <c r="T110" s="15"/>
      <c r="U110" s="15"/>
      <c r="V110" s="16"/>
      <c r="W110" s="12"/>
      <c r="X110" s="12"/>
      <c r="Y110" s="12"/>
      <c r="Z110" s="16"/>
      <c r="AA110" s="12"/>
      <c r="AB110" s="12"/>
      <c r="AC110" s="68"/>
    </row>
    <row r="111" spans="1:29" s="13" customFormat="1" x14ac:dyDescent="0.3">
      <c r="A111" s="12"/>
      <c r="B111" s="12"/>
      <c r="D111" s="12"/>
      <c r="E111" s="12"/>
      <c r="F111" s="158"/>
      <c r="G111" s="158"/>
      <c r="H111" s="20"/>
      <c r="I111" s="20"/>
      <c r="J111" s="20"/>
      <c r="K111" s="20"/>
      <c r="L111" s="20"/>
      <c r="M111" s="20"/>
      <c r="N111" s="20"/>
      <c r="O111" s="20"/>
      <c r="P111" s="20"/>
      <c r="Q111" s="17"/>
      <c r="R111" s="15"/>
      <c r="S111" s="15"/>
      <c r="T111" s="15"/>
      <c r="U111" s="15"/>
      <c r="V111" s="16"/>
      <c r="W111" s="12"/>
      <c r="X111" s="12"/>
      <c r="Y111" s="12"/>
      <c r="Z111" s="16"/>
      <c r="AA111" s="12"/>
      <c r="AB111" s="12"/>
      <c r="AC111" s="68"/>
    </row>
    <row r="112" spans="1:29" s="13" customFormat="1" x14ac:dyDescent="0.3">
      <c r="A112" s="12"/>
      <c r="B112" s="12"/>
      <c r="D112" s="12"/>
      <c r="E112" s="12"/>
      <c r="F112" s="158"/>
      <c r="G112" s="158"/>
      <c r="H112" s="20"/>
      <c r="I112" s="20"/>
      <c r="J112" s="20"/>
      <c r="K112" s="20"/>
      <c r="L112" s="20"/>
      <c r="M112" s="20"/>
      <c r="N112" s="20"/>
      <c r="O112" s="20"/>
      <c r="P112" s="20"/>
      <c r="Q112" s="17"/>
      <c r="R112" s="15"/>
      <c r="S112" s="15"/>
      <c r="T112" s="15"/>
      <c r="U112" s="15"/>
      <c r="V112" s="16"/>
      <c r="W112" s="12"/>
      <c r="X112" s="12"/>
      <c r="Y112" s="12"/>
      <c r="Z112" s="16"/>
      <c r="AA112" s="12"/>
      <c r="AB112" s="12"/>
      <c r="AC112" s="68"/>
    </row>
    <row r="113" spans="1:29" s="13" customFormat="1" x14ac:dyDescent="0.3">
      <c r="A113" s="12"/>
      <c r="B113" s="12"/>
      <c r="D113" s="12"/>
      <c r="E113" s="12"/>
      <c r="F113" s="158"/>
      <c r="G113" s="158"/>
      <c r="H113" s="20"/>
      <c r="I113" s="20"/>
      <c r="J113" s="20"/>
      <c r="K113" s="20"/>
      <c r="L113" s="20"/>
      <c r="M113" s="20"/>
      <c r="N113" s="20"/>
      <c r="O113" s="20"/>
      <c r="P113" s="20"/>
      <c r="Q113" s="17"/>
      <c r="R113" s="15"/>
      <c r="S113" s="15"/>
      <c r="T113" s="15"/>
      <c r="U113" s="15"/>
      <c r="V113" s="16"/>
      <c r="W113" s="12"/>
      <c r="X113" s="12"/>
      <c r="Y113" s="12"/>
      <c r="Z113" s="16"/>
      <c r="AA113" s="12"/>
      <c r="AB113" s="12"/>
      <c r="AC113" s="68"/>
    </row>
    <row r="114" spans="1:29" s="13" customFormat="1" x14ac:dyDescent="0.3">
      <c r="A114" s="12"/>
      <c r="B114" s="12"/>
      <c r="D114" s="12"/>
      <c r="E114" s="12"/>
      <c r="F114" s="158"/>
      <c r="G114" s="158"/>
      <c r="H114" s="20"/>
      <c r="I114" s="20"/>
      <c r="J114" s="20"/>
      <c r="K114" s="20"/>
      <c r="L114" s="20"/>
      <c r="M114" s="20"/>
      <c r="N114" s="20"/>
      <c r="O114" s="20"/>
      <c r="P114" s="20"/>
      <c r="Q114" s="17"/>
      <c r="R114" s="15"/>
      <c r="S114" s="15"/>
      <c r="T114" s="15"/>
      <c r="U114" s="15"/>
      <c r="V114" s="16"/>
      <c r="W114" s="12"/>
      <c r="X114" s="12"/>
      <c r="Y114" s="12"/>
      <c r="Z114" s="16"/>
      <c r="AA114" s="12"/>
      <c r="AB114" s="12"/>
      <c r="AC114" s="68"/>
    </row>
    <row r="115" spans="1:29" s="13" customFormat="1" x14ac:dyDescent="0.3">
      <c r="A115" s="12"/>
      <c r="B115" s="12"/>
      <c r="D115" s="12"/>
      <c r="E115" s="12"/>
      <c r="F115" s="158"/>
      <c r="G115" s="158"/>
      <c r="H115" s="20"/>
      <c r="I115" s="20"/>
      <c r="J115" s="20"/>
      <c r="K115" s="20"/>
      <c r="L115" s="20"/>
      <c r="M115" s="20"/>
      <c r="N115" s="20"/>
      <c r="O115" s="20"/>
      <c r="P115" s="20"/>
      <c r="Q115" s="17"/>
      <c r="R115" s="15"/>
      <c r="S115" s="15"/>
      <c r="T115" s="15"/>
      <c r="U115" s="15"/>
      <c r="V115" s="16"/>
      <c r="W115" s="12"/>
      <c r="X115" s="12"/>
      <c r="Y115" s="12"/>
      <c r="Z115" s="16"/>
      <c r="AA115" s="12"/>
      <c r="AB115" s="12"/>
      <c r="AC115" s="68"/>
    </row>
    <row r="116" spans="1:29" s="13" customFormat="1" x14ac:dyDescent="0.3">
      <c r="A116" s="12"/>
      <c r="B116" s="12"/>
      <c r="D116" s="12"/>
      <c r="E116" s="12"/>
      <c r="F116" s="158"/>
      <c r="G116" s="158"/>
      <c r="H116" s="20"/>
      <c r="I116" s="20"/>
      <c r="J116" s="20"/>
      <c r="K116" s="20"/>
      <c r="L116" s="20"/>
      <c r="M116" s="20"/>
      <c r="N116" s="20"/>
      <c r="O116" s="20"/>
      <c r="P116" s="20"/>
      <c r="Q116" s="17"/>
      <c r="R116" s="15"/>
      <c r="S116" s="15"/>
      <c r="T116" s="15"/>
      <c r="U116" s="15"/>
      <c r="V116" s="16"/>
      <c r="W116" s="12"/>
      <c r="X116" s="12"/>
      <c r="Y116" s="12"/>
      <c r="Z116" s="16"/>
      <c r="AA116" s="12"/>
      <c r="AB116" s="12"/>
      <c r="AC116" s="68"/>
    </row>
    <row r="117" spans="1:29" s="13" customFormat="1" x14ac:dyDescent="0.3">
      <c r="A117" s="12"/>
      <c r="B117" s="12"/>
      <c r="D117" s="12"/>
      <c r="E117" s="12"/>
      <c r="F117" s="158"/>
      <c r="G117" s="158"/>
      <c r="H117" s="20"/>
      <c r="I117" s="20"/>
      <c r="J117" s="20"/>
      <c r="K117" s="20"/>
      <c r="L117" s="20"/>
      <c r="M117" s="20"/>
      <c r="N117" s="20"/>
      <c r="O117" s="20"/>
      <c r="P117" s="20"/>
      <c r="Q117" s="17"/>
      <c r="R117" s="15"/>
      <c r="S117" s="15"/>
      <c r="T117" s="15"/>
      <c r="U117" s="15"/>
      <c r="V117" s="16"/>
      <c r="W117" s="12"/>
      <c r="X117" s="12"/>
      <c r="Y117" s="12"/>
      <c r="Z117" s="16"/>
      <c r="AA117" s="12"/>
      <c r="AB117" s="12"/>
      <c r="AC117" s="68"/>
    </row>
    <row r="118" spans="1:29" s="13" customFormat="1" x14ac:dyDescent="0.3">
      <c r="A118" s="12"/>
      <c r="B118" s="12"/>
      <c r="D118" s="12"/>
      <c r="E118" s="12"/>
      <c r="F118" s="158"/>
      <c r="G118" s="158"/>
      <c r="H118" s="20"/>
      <c r="I118" s="20"/>
      <c r="J118" s="20"/>
      <c r="K118" s="20"/>
      <c r="L118" s="20"/>
      <c r="M118" s="20"/>
      <c r="N118" s="20"/>
      <c r="O118" s="20"/>
      <c r="P118" s="20"/>
      <c r="Q118" s="17"/>
      <c r="R118" s="15"/>
      <c r="S118" s="15"/>
      <c r="T118" s="15"/>
      <c r="U118" s="15"/>
      <c r="V118" s="16"/>
      <c r="W118" s="12"/>
      <c r="X118" s="12"/>
      <c r="Y118" s="12"/>
      <c r="Z118" s="16"/>
      <c r="AA118" s="12"/>
      <c r="AB118" s="12"/>
      <c r="AC118" s="68"/>
    </row>
    <row r="119" spans="1:29" s="13" customFormat="1" x14ac:dyDescent="0.3">
      <c r="A119" s="12"/>
      <c r="B119" s="12"/>
      <c r="D119" s="12"/>
      <c r="E119" s="12"/>
      <c r="F119" s="158"/>
      <c r="G119" s="158"/>
      <c r="H119" s="20"/>
      <c r="I119" s="20"/>
      <c r="J119" s="20"/>
      <c r="K119" s="20"/>
      <c r="L119" s="20"/>
      <c r="M119" s="20"/>
      <c r="N119" s="20"/>
      <c r="O119" s="20"/>
      <c r="P119" s="20"/>
      <c r="Q119" s="17"/>
      <c r="R119" s="15"/>
      <c r="S119" s="15"/>
      <c r="T119" s="15"/>
      <c r="U119" s="15"/>
      <c r="V119" s="16"/>
      <c r="W119" s="12"/>
      <c r="X119" s="12"/>
      <c r="Y119" s="12"/>
      <c r="Z119" s="16"/>
      <c r="AA119" s="12"/>
      <c r="AB119" s="12"/>
      <c r="AC119" s="68"/>
    </row>
    <row r="120" spans="1:29" s="13" customFormat="1" x14ac:dyDescent="0.3">
      <c r="A120" s="12"/>
      <c r="B120" s="12"/>
      <c r="D120" s="12"/>
      <c r="E120" s="12"/>
      <c r="F120" s="158"/>
      <c r="G120" s="158"/>
      <c r="H120" s="20"/>
      <c r="I120" s="20"/>
      <c r="J120" s="20"/>
      <c r="K120" s="20"/>
      <c r="L120" s="20"/>
      <c r="M120" s="20"/>
      <c r="N120" s="20"/>
      <c r="O120" s="20"/>
      <c r="P120" s="20"/>
      <c r="Q120" s="17"/>
      <c r="R120" s="15"/>
      <c r="S120" s="15"/>
      <c r="T120" s="15"/>
      <c r="U120" s="15"/>
      <c r="V120" s="16"/>
      <c r="W120" s="12"/>
      <c r="X120" s="12"/>
      <c r="Y120" s="12"/>
      <c r="Z120" s="16"/>
      <c r="AA120" s="12"/>
      <c r="AB120" s="12"/>
      <c r="AC120" s="68"/>
    </row>
    <row r="121" spans="1:29" s="13" customFormat="1" x14ac:dyDescent="0.3">
      <c r="A121" s="12"/>
      <c r="B121" s="12"/>
      <c r="D121" s="12"/>
      <c r="E121" s="12"/>
      <c r="F121" s="158"/>
      <c r="G121" s="158"/>
      <c r="H121" s="20"/>
      <c r="I121" s="20"/>
      <c r="J121" s="20"/>
      <c r="K121" s="20"/>
      <c r="L121" s="20"/>
      <c r="M121" s="20"/>
      <c r="N121" s="20"/>
      <c r="O121" s="20"/>
      <c r="P121" s="20"/>
      <c r="Q121" s="17"/>
      <c r="R121" s="15"/>
      <c r="S121" s="15"/>
      <c r="T121" s="15"/>
      <c r="U121" s="15"/>
      <c r="V121" s="16"/>
      <c r="W121" s="12"/>
      <c r="X121" s="12"/>
      <c r="Y121" s="12"/>
      <c r="Z121" s="16"/>
      <c r="AA121" s="12"/>
      <c r="AB121" s="12"/>
      <c r="AC121" s="68"/>
    </row>
    <row r="122" spans="1:29" s="13" customFormat="1" x14ac:dyDescent="0.3">
      <c r="A122" s="12"/>
      <c r="B122" s="12"/>
      <c r="D122" s="12"/>
      <c r="E122" s="12"/>
      <c r="F122" s="158"/>
      <c r="G122" s="158"/>
      <c r="H122" s="20"/>
      <c r="I122" s="20"/>
      <c r="J122" s="20"/>
      <c r="K122" s="20"/>
      <c r="L122" s="20"/>
      <c r="M122" s="20"/>
      <c r="N122" s="20"/>
      <c r="O122" s="20"/>
      <c r="P122" s="20"/>
      <c r="Q122" s="17"/>
      <c r="R122" s="15"/>
      <c r="S122" s="15"/>
      <c r="T122" s="15"/>
      <c r="U122" s="15"/>
      <c r="V122" s="16"/>
      <c r="W122" s="12"/>
      <c r="X122" s="12"/>
      <c r="Y122" s="12"/>
      <c r="Z122" s="16"/>
      <c r="AA122" s="12"/>
      <c r="AB122" s="12"/>
      <c r="AC122" s="68"/>
    </row>
    <row r="123" spans="1:29" s="13" customFormat="1" x14ac:dyDescent="0.3">
      <c r="A123" s="12"/>
      <c r="B123" s="12"/>
      <c r="D123" s="12"/>
      <c r="E123" s="12"/>
      <c r="F123" s="158"/>
      <c r="G123" s="158"/>
      <c r="H123" s="20"/>
      <c r="I123" s="20"/>
      <c r="J123" s="20"/>
      <c r="K123" s="20"/>
      <c r="L123" s="20"/>
      <c r="M123" s="20"/>
      <c r="N123" s="20"/>
      <c r="O123" s="20"/>
      <c r="P123" s="20"/>
      <c r="Q123" s="17"/>
      <c r="R123" s="15"/>
      <c r="S123" s="15"/>
      <c r="T123" s="15"/>
      <c r="U123" s="15"/>
      <c r="V123" s="16"/>
      <c r="W123" s="12"/>
      <c r="X123" s="12"/>
      <c r="Y123" s="12"/>
      <c r="Z123" s="16"/>
      <c r="AA123" s="12"/>
      <c r="AB123" s="12"/>
      <c r="AC123" s="68"/>
    </row>
    <row r="124" spans="1:29" s="13" customFormat="1" x14ac:dyDescent="0.3">
      <c r="A124" s="12"/>
      <c r="B124" s="12"/>
      <c r="D124" s="12"/>
      <c r="E124" s="12"/>
      <c r="F124" s="158"/>
      <c r="G124" s="158"/>
      <c r="H124" s="20"/>
      <c r="I124" s="20"/>
      <c r="J124" s="20"/>
      <c r="K124" s="20"/>
      <c r="L124" s="20"/>
      <c r="M124" s="20"/>
      <c r="N124" s="20"/>
      <c r="O124" s="20"/>
      <c r="P124" s="20"/>
      <c r="Q124" s="17"/>
      <c r="R124" s="15"/>
      <c r="S124" s="15"/>
      <c r="T124" s="15"/>
      <c r="U124" s="15"/>
      <c r="V124" s="16"/>
      <c r="W124" s="12"/>
      <c r="X124" s="12"/>
      <c r="Y124" s="12"/>
      <c r="Z124" s="16"/>
      <c r="AA124" s="12"/>
      <c r="AB124" s="12"/>
      <c r="AC124" s="68"/>
    </row>
    <row r="125" spans="1:29" s="13" customFormat="1" x14ac:dyDescent="0.3">
      <c r="A125" s="12"/>
      <c r="B125" s="12"/>
      <c r="D125" s="12"/>
      <c r="E125" s="12"/>
      <c r="F125" s="158"/>
      <c r="G125" s="158"/>
      <c r="H125" s="20"/>
      <c r="I125" s="20"/>
      <c r="J125" s="20"/>
      <c r="K125" s="20"/>
      <c r="L125" s="20"/>
      <c r="M125" s="20"/>
      <c r="N125" s="20"/>
      <c r="O125" s="20"/>
      <c r="P125" s="20"/>
      <c r="Q125" s="17"/>
      <c r="R125" s="15"/>
      <c r="S125" s="15"/>
      <c r="T125" s="15"/>
      <c r="U125" s="15"/>
      <c r="V125" s="16"/>
      <c r="W125" s="12"/>
      <c r="X125" s="12"/>
      <c r="Y125" s="12"/>
      <c r="Z125" s="16"/>
      <c r="AA125" s="12"/>
      <c r="AB125" s="12"/>
      <c r="AC125" s="68"/>
    </row>
    <row r="126" spans="1:29" s="13" customFormat="1" x14ac:dyDescent="0.3">
      <c r="A126" s="12"/>
      <c r="B126" s="12"/>
      <c r="D126" s="12"/>
      <c r="E126" s="12"/>
      <c r="F126" s="158"/>
      <c r="G126" s="158"/>
      <c r="H126" s="20"/>
      <c r="I126" s="20"/>
      <c r="J126" s="20"/>
      <c r="K126" s="20"/>
      <c r="L126" s="20"/>
      <c r="M126" s="20"/>
      <c r="N126" s="20"/>
      <c r="O126" s="20"/>
      <c r="P126" s="20"/>
      <c r="Q126" s="17"/>
      <c r="R126" s="15"/>
      <c r="S126" s="15"/>
      <c r="T126" s="15"/>
      <c r="U126" s="15"/>
      <c r="V126" s="16"/>
      <c r="W126" s="12"/>
      <c r="X126" s="12"/>
      <c r="Y126" s="12"/>
      <c r="Z126" s="16"/>
      <c r="AA126" s="12"/>
      <c r="AB126" s="12"/>
      <c r="AC126" s="68"/>
    </row>
    <row r="127" spans="1:29" s="13" customFormat="1" x14ac:dyDescent="0.3">
      <c r="A127" s="12"/>
      <c r="B127" s="12"/>
      <c r="D127" s="12"/>
      <c r="E127" s="12"/>
      <c r="F127" s="158"/>
      <c r="G127" s="158"/>
      <c r="H127" s="20"/>
      <c r="I127" s="20"/>
      <c r="J127" s="20"/>
      <c r="K127" s="20"/>
      <c r="L127" s="20"/>
      <c r="M127" s="20"/>
      <c r="N127" s="20"/>
      <c r="O127" s="20"/>
      <c r="P127" s="20"/>
      <c r="Q127" s="17"/>
      <c r="R127" s="15"/>
      <c r="S127" s="15"/>
      <c r="T127" s="15"/>
      <c r="U127" s="15"/>
      <c r="V127" s="16"/>
      <c r="W127" s="12"/>
      <c r="X127" s="12"/>
      <c r="Y127" s="12"/>
      <c r="Z127" s="16"/>
      <c r="AA127" s="12"/>
      <c r="AB127" s="12"/>
      <c r="AC127" s="68"/>
    </row>
    <row r="128" spans="1:29" s="13" customFormat="1" x14ac:dyDescent="0.3">
      <c r="A128" s="12"/>
      <c r="B128" s="12"/>
      <c r="D128" s="12"/>
      <c r="E128" s="12"/>
      <c r="F128" s="158"/>
      <c r="G128" s="158"/>
      <c r="H128" s="20"/>
      <c r="I128" s="20"/>
      <c r="J128" s="20"/>
      <c r="K128" s="20"/>
      <c r="L128" s="20"/>
      <c r="M128" s="20"/>
      <c r="N128" s="20"/>
      <c r="O128" s="20"/>
      <c r="P128" s="20"/>
      <c r="Q128" s="17"/>
      <c r="R128" s="15"/>
      <c r="S128" s="15"/>
      <c r="T128" s="15"/>
      <c r="U128" s="15"/>
      <c r="V128" s="16"/>
      <c r="W128" s="12"/>
      <c r="X128" s="12"/>
      <c r="Y128" s="12"/>
      <c r="Z128" s="16"/>
      <c r="AA128" s="12"/>
      <c r="AB128" s="12"/>
      <c r="AC128" s="68"/>
    </row>
    <row r="129" spans="1:29" s="13" customFormat="1" x14ac:dyDescent="0.3">
      <c r="A129" s="12"/>
      <c r="B129" s="12"/>
      <c r="D129" s="12"/>
      <c r="E129" s="12"/>
      <c r="F129" s="158"/>
      <c r="G129" s="158"/>
      <c r="H129" s="20"/>
      <c r="I129" s="20"/>
      <c r="J129" s="20"/>
      <c r="K129" s="20"/>
      <c r="L129" s="20"/>
      <c r="M129" s="20"/>
      <c r="N129" s="20"/>
      <c r="O129" s="20"/>
      <c r="P129" s="20"/>
      <c r="Q129" s="17"/>
      <c r="R129" s="15"/>
      <c r="S129" s="15"/>
      <c r="T129" s="15"/>
      <c r="U129" s="15"/>
      <c r="V129" s="16"/>
      <c r="W129" s="12"/>
      <c r="X129" s="12"/>
      <c r="Y129" s="12"/>
      <c r="Z129" s="16"/>
      <c r="AA129" s="12"/>
      <c r="AB129" s="12"/>
      <c r="AC129" s="68"/>
    </row>
    <row r="130" spans="1:29" s="13" customFormat="1" x14ac:dyDescent="0.3">
      <c r="A130" s="12"/>
      <c r="B130" s="12"/>
      <c r="D130" s="12"/>
      <c r="E130" s="12"/>
      <c r="F130" s="158"/>
      <c r="G130" s="158"/>
      <c r="H130" s="20"/>
      <c r="I130" s="20"/>
      <c r="J130" s="20"/>
      <c r="K130" s="20"/>
      <c r="L130" s="20"/>
      <c r="M130" s="20"/>
      <c r="N130" s="20"/>
      <c r="O130" s="20"/>
      <c r="P130" s="20"/>
      <c r="Q130" s="17"/>
      <c r="R130" s="15"/>
      <c r="S130" s="15"/>
      <c r="T130" s="15"/>
      <c r="U130" s="15"/>
      <c r="V130" s="16"/>
      <c r="W130" s="12"/>
      <c r="X130" s="12"/>
      <c r="Y130" s="12"/>
      <c r="Z130" s="16"/>
      <c r="AA130" s="12"/>
      <c r="AB130" s="12"/>
      <c r="AC130" s="68"/>
    </row>
    <row r="131" spans="1:29" s="13" customFormat="1" x14ac:dyDescent="0.3">
      <c r="A131" s="12"/>
      <c r="B131" s="12"/>
      <c r="D131" s="12"/>
      <c r="E131" s="12"/>
      <c r="F131" s="158"/>
      <c r="G131" s="158"/>
      <c r="H131" s="20"/>
      <c r="I131" s="20"/>
      <c r="J131" s="20"/>
      <c r="K131" s="20"/>
      <c r="L131" s="20"/>
      <c r="M131" s="20"/>
      <c r="N131" s="20"/>
      <c r="O131" s="20"/>
      <c r="P131" s="20"/>
      <c r="Q131" s="17"/>
      <c r="R131" s="15"/>
      <c r="S131" s="15"/>
      <c r="T131" s="15"/>
      <c r="U131" s="15"/>
      <c r="V131" s="16"/>
      <c r="W131" s="12"/>
      <c r="X131" s="12"/>
      <c r="Y131" s="12"/>
      <c r="Z131" s="16"/>
      <c r="AA131" s="12"/>
      <c r="AB131" s="12"/>
      <c r="AC131" s="68"/>
    </row>
    <row r="132" spans="1:29" s="13" customFormat="1" x14ac:dyDescent="0.3">
      <c r="A132" s="12"/>
      <c r="B132" s="12"/>
      <c r="D132" s="12"/>
      <c r="E132" s="12"/>
      <c r="F132" s="158"/>
      <c r="G132" s="158"/>
      <c r="H132" s="20"/>
      <c r="I132" s="20"/>
      <c r="J132" s="20"/>
      <c r="K132" s="20"/>
      <c r="L132" s="20"/>
      <c r="M132" s="20"/>
      <c r="N132" s="20"/>
      <c r="O132" s="20"/>
      <c r="P132" s="20"/>
      <c r="Q132" s="17"/>
      <c r="R132" s="15"/>
      <c r="S132" s="15"/>
      <c r="T132" s="15"/>
      <c r="U132" s="15"/>
      <c r="V132" s="16"/>
      <c r="W132" s="12"/>
      <c r="X132" s="12"/>
      <c r="Y132" s="12"/>
      <c r="Z132" s="16"/>
      <c r="AA132" s="12"/>
      <c r="AB132" s="12"/>
      <c r="AC132" s="68"/>
    </row>
    <row r="133" spans="1:29" s="13" customFormat="1" x14ac:dyDescent="0.3">
      <c r="A133" s="12"/>
      <c r="B133" s="12"/>
      <c r="D133" s="12"/>
      <c r="E133" s="12"/>
      <c r="F133" s="158"/>
      <c r="G133" s="158"/>
      <c r="H133" s="20"/>
      <c r="I133" s="20"/>
      <c r="J133" s="20"/>
      <c r="K133" s="20"/>
      <c r="L133" s="20"/>
      <c r="M133" s="20"/>
      <c r="N133" s="20"/>
      <c r="O133" s="20"/>
      <c r="P133" s="20"/>
      <c r="Q133" s="17"/>
      <c r="R133" s="15"/>
      <c r="S133" s="15"/>
      <c r="T133" s="15"/>
      <c r="U133" s="15"/>
      <c r="V133" s="16"/>
      <c r="W133" s="12"/>
      <c r="X133" s="12"/>
      <c r="Y133" s="12"/>
      <c r="Z133" s="16"/>
      <c r="AA133" s="12"/>
      <c r="AB133" s="12"/>
      <c r="AC133" s="68"/>
    </row>
    <row r="134" spans="1:29" s="13" customFormat="1" x14ac:dyDescent="0.3">
      <c r="A134" s="12"/>
      <c r="B134" s="12"/>
      <c r="D134" s="12"/>
      <c r="E134" s="12"/>
      <c r="F134" s="158"/>
      <c r="G134" s="158"/>
      <c r="H134" s="20"/>
      <c r="I134" s="20"/>
      <c r="J134" s="20"/>
      <c r="K134" s="20"/>
      <c r="L134" s="20"/>
      <c r="M134" s="20"/>
      <c r="N134" s="20"/>
      <c r="O134" s="20"/>
      <c r="P134" s="20"/>
      <c r="Q134" s="17"/>
      <c r="R134" s="15"/>
      <c r="S134" s="15"/>
      <c r="T134" s="15"/>
      <c r="U134" s="15"/>
      <c r="V134" s="16"/>
      <c r="W134" s="12"/>
      <c r="X134" s="12"/>
      <c r="Y134" s="12"/>
      <c r="Z134" s="16"/>
      <c r="AA134" s="12"/>
      <c r="AB134" s="12"/>
      <c r="AC134" s="68"/>
    </row>
    <row r="135" spans="1:29" s="13" customFormat="1" x14ac:dyDescent="0.3">
      <c r="A135" s="12"/>
      <c r="B135" s="12"/>
      <c r="D135" s="12"/>
      <c r="E135" s="12"/>
      <c r="F135" s="158"/>
      <c r="G135" s="158"/>
      <c r="H135" s="20"/>
      <c r="I135" s="20"/>
      <c r="J135" s="20"/>
      <c r="K135" s="20"/>
      <c r="L135" s="20"/>
      <c r="M135" s="20"/>
      <c r="N135" s="20"/>
      <c r="O135" s="20"/>
      <c r="P135" s="20"/>
      <c r="Q135" s="17"/>
      <c r="R135" s="15"/>
      <c r="S135" s="15"/>
      <c r="T135" s="15"/>
      <c r="U135" s="15"/>
      <c r="V135" s="16"/>
      <c r="W135" s="12"/>
      <c r="X135" s="12"/>
      <c r="Y135" s="12"/>
      <c r="Z135" s="16"/>
      <c r="AA135" s="12"/>
      <c r="AB135" s="12"/>
      <c r="AC135" s="68"/>
    </row>
    <row r="136" spans="1:29" s="13" customFormat="1" x14ac:dyDescent="0.3">
      <c r="A136" s="12"/>
      <c r="B136" s="12"/>
      <c r="D136" s="12"/>
      <c r="E136" s="12"/>
      <c r="F136" s="158"/>
      <c r="G136" s="158"/>
      <c r="H136" s="20"/>
      <c r="I136" s="20"/>
      <c r="J136" s="20"/>
      <c r="K136" s="20"/>
      <c r="L136" s="20"/>
      <c r="M136" s="20"/>
      <c r="N136" s="20"/>
      <c r="O136" s="20"/>
      <c r="P136" s="20"/>
      <c r="Q136" s="17"/>
      <c r="R136" s="15"/>
      <c r="S136" s="15"/>
      <c r="T136" s="15"/>
      <c r="U136" s="15"/>
      <c r="V136" s="16"/>
      <c r="W136" s="12"/>
      <c r="X136" s="12"/>
      <c r="Y136" s="12"/>
      <c r="Z136" s="16"/>
      <c r="AA136" s="12"/>
      <c r="AB136" s="12"/>
      <c r="AC136" s="68"/>
    </row>
    <row r="137" spans="1:29" s="13" customFormat="1" x14ac:dyDescent="0.3">
      <c r="A137" s="12"/>
      <c r="B137" s="12"/>
      <c r="D137" s="12"/>
      <c r="E137" s="12"/>
      <c r="F137" s="158"/>
      <c r="G137" s="158"/>
      <c r="H137" s="20"/>
      <c r="I137" s="20"/>
      <c r="J137" s="20"/>
      <c r="K137" s="20"/>
      <c r="L137" s="20"/>
      <c r="M137" s="20"/>
      <c r="N137" s="20"/>
      <c r="O137" s="20"/>
      <c r="P137" s="20"/>
      <c r="Q137" s="17"/>
      <c r="R137" s="15"/>
      <c r="S137" s="15"/>
      <c r="T137" s="15"/>
      <c r="U137" s="15"/>
      <c r="V137" s="16"/>
      <c r="W137" s="12"/>
      <c r="X137" s="12"/>
      <c r="Y137" s="12"/>
      <c r="Z137" s="16"/>
      <c r="AA137" s="12"/>
      <c r="AB137" s="12"/>
      <c r="AC137" s="68"/>
    </row>
    <row r="138" spans="1:29" s="13" customFormat="1" x14ac:dyDescent="0.3">
      <c r="A138" s="12"/>
      <c r="B138" s="12"/>
      <c r="D138" s="12"/>
      <c r="E138" s="12"/>
      <c r="F138" s="12"/>
      <c r="G138" s="12"/>
      <c r="H138" s="17"/>
      <c r="I138" s="17"/>
      <c r="J138" s="17"/>
      <c r="K138" s="17"/>
      <c r="L138" s="17"/>
      <c r="M138" s="20"/>
      <c r="N138" s="20"/>
      <c r="O138" s="20"/>
      <c r="P138" s="20"/>
      <c r="Q138" s="17"/>
      <c r="R138" s="15"/>
      <c r="S138" s="15"/>
      <c r="T138" s="15"/>
      <c r="U138" s="15"/>
      <c r="V138" s="16"/>
      <c r="W138" s="12"/>
      <c r="X138" s="12"/>
      <c r="Y138" s="12"/>
      <c r="Z138" s="16"/>
      <c r="AA138" s="12"/>
      <c r="AB138" s="12"/>
      <c r="AC138" s="68"/>
    </row>
    <row r="139" spans="1:29" s="13" customFormat="1" x14ac:dyDescent="0.3">
      <c r="A139" s="12"/>
      <c r="B139" s="12"/>
      <c r="D139" s="12"/>
      <c r="E139" s="12"/>
      <c r="F139" s="12"/>
      <c r="G139" s="12"/>
      <c r="H139" s="17"/>
      <c r="I139" s="17"/>
      <c r="J139" s="17"/>
      <c r="K139" s="17"/>
      <c r="L139" s="17"/>
      <c r="M139" s="20"/>
      <c r="N139" s="20"/>
      <c r="O139" s="20"/>
      <c r="P139" s="20"/>
      <c r="Q139" s="17"/>
      <c r="R139" s="15"/>
      <c r="S139" s="15"/>
      <c r="T139" s="15"/>
      <c r="U139" s="15"/>
      <c r="V139" s="16"/>
      <c r="W139" s="12"/>
      <c r="X139" s="12"/>
      <c r="Y139" s="12"/>
      <c r="Z139" s="16"/>
      <c r="AA139" s="12"/>
      <c r="AB139" s="12"/>
      <c r="AC139" s="68"/>
    </row>
    <row r="140" spans="1:29" s="13" customFormat="1" x14ac:dyDescent="0.3">
      <c r="A140" s="12"/>
      <c r="B140" s="12"/>
      <c r="D140" s="12"/>
      <c r="E140" s="12"/>
      <c r="F140" s="12"/>
      <c r="G140" s="12"/>
      <c r="H140" s="17"/>
      <c r="I140" s="17"/>
      <c r="J140" s="17"/>
      <c r="K140" s="17"/>
      <c r="L140" s="17"/>
      <c r="M140" s="20"/>
      <c r="N140" s="20"/>
      <c r="O140" s="20"/>
      <c r="P140" s="20"/>
      <c r="Q140" s="17"/>
      <c r="R140" s="15"/>
      <c r="S140" s="15"/>
      <c r="T140" s="15"/>
      <c r="U140" s="15"/>
      <c r="V140" s="16"/>
      <c r="W140" s="12"/>
      <c r="X140" s="12"/>
      <c r="Y140" s="12"/>
      <c r="Z140" s="16"/>
      <c r="AA140" s="12"/>
      <c r="AB140" s="12"/>
      <c r="AC140" s="68"/>
    </row>
    <row r="141" spans="1:29" s="13" customFormat="1" x14ac:dyDescent="0.3">
      <c r="A141" s="12"/>
      <c r="B141" s="12"/>
      <c r="D141" s="12"/>
      <c r="E141" s="12"/>
      <c r="F141" s="12"/>
      <c r="G141" s="12"/>
      <c r="H141" s="17"/>
      <c r="I141" s="17"/>
      <c r="J141" s="17"/>
      <c r="K141" s="17"/>
      <c r="L141" s="17"/>
      <c r="M141" s="20"/>
      <c r="N141" s="20"/>
      <c r="O141" s="20"/>
      <c r="P141" s="20"/>
      <c r="Q141" s="17"/>
      <c r="R141" s="15"/>
      <c r="S141" s="15"/>
      <c r="T141" s="15"/>
      <c r="U141" s="15"/>
      <c r="V141" s="16"/>
      <c r="W141" s="12"/>
      <c r="X141" s="12"/>
      <c r="Y141" s="12"/>
      <c r="Z141" s="16"/>
      <c r="AA141" s="12"/>
      <c r="AB141" s="12"/>
      <c r="AC141" s="68"/>
    </row>
    <row r="142" spans="1:29" s="13" customFormat="1" x14ac:dyDescent="0.3">
      <c r="A142" s="12"/>
      <c r="B142" s="12"/>
      <c r="D142" s="12"/>
      <c r="E142" s="12"/>
      <c r="F142" s="12"/>
      <c r="G142" s="12"/>
      <c r="H142" s="17"/>
      <c r="I142" s="17"/>
      <c r="J142" s="17"/>
      <c r="K142" s="17"/>
      <c r="L142" s="17"/>
      <c r="M142" s="20"/>
      <c r="N142" s="20"/>
      <c r="O142" s="20"/>
      <c r="P142" s="20"/>
      <c r="Q142" s="17"/>
      <c r="R142" s="15"/>
      <c r="S142" s="15"/>
      <c r="T142" s="15"/>
      <c r="U142" s="15"/>
      <c r="V142" s="16"/>
      <c r="W142" s="12"/>
      <c r="X142" s="12"/>
      <c r="Y142" s="12"/>
      <c r="Z142" s="16"/>
      <c r="AA142" s="12"/>
      <c r="AB142" s="12"/>
      <c r="AC142" s="68"/>
    </row>
    <row r="143" spans="1:29" s="13" customFormat="1" x14ac:dyDescent="0.3">
      <c r="A143" s="12"/>
      <c r="B143" s="12"/>
      <c r="D143" s="12"/>
      <c r="E143" s="12"/>
      <c r="F143" s="12"/>
      <c r="G143" s="12"/>
      <c r="H143" s="17"/>
      <c r="I143" s="17"/>
      <c r="J143" s="17"/>
      <c r="K143" s="17"/>
      <c r="L143" s="17"/>
      <c r="M143" s="20"/>
      <c r="N143" s="20"/>
      <c r="O143" s="20"/>
      <c r="P143" s="20"/>
      <c r="Q143" s="17"/>
      <c r="R143" s="15"/>
      <c r="S143" s="15"/>
      <c r="T143" s="15"/>
      <c r="U143" s="15"/>
      <c r="V143" s="16"/>
      <c r="W143" s="12"/>
      <c r="X143" s="12"/>
      <c r="Y143" s="12"/>
      <c r="Z143" s="16"/>
      <c r="AA143" s="12"/>
      <c r="AB143" s="12"/>
      <c r="AC143" s="68"/>
    </row>
    <row r="144" spans="1:29" s="13" customFormat="1" x14ac:dyDescent="0.3">
      <c r="A144" s="12"/>
      <c r="B144" s="12"/>
      <c r="D144" s="12"/>
      <c r="E144" s="12"/>
      <c r="F144" s="12"/>
      <c r="G144" s="12"/>
      <c r="H144" s="17"/>
      <c r="I144" s="17"/>
      <c r="J144" s="17"/>
      <c r="K144" s="17"/>
      <c r="L144" s="17"/>
      <c r="M144" s="20"/>
      <c r="N144" s="20"/>
      <c r="O144" s="20"/>
      <c r="P144" s="20"/>
      <c r="Q144" s="17"/>
      <c r="R144" s="15"/>
      <c r="S144" s="15"/>
      <c r="T144" s="15"/>
      <c r="U144" s="15"/>
      <c r="V144" s="16"/>
      <c r="W144" s="12"/>
      <c r="X144" s="12"/>
      <c r="Y144" s="12"/>
      <c r="Z144" s="16"/>
      <c r="AA144" s="12"/>
      <c r="AB144" s="12"/>
      <c r="AC144" s="68"/>
    </row>
    <row r="145" spans="1:29" s="13" customFormat="1" x14ac:dyDescent="0.3">
      <c r="A145" s="12"/>
      <c r="B145" s="12"/>
      <c r="D145" s="12"/>
      <c r="E145" s="12"/>
      <c r="F145" s="12"/>
      <c r="G145" s="12"/>
      <c r="H145" s="17"/>
      <c r="I145" s="17"/>
      <c r="J145" s="17"/>
      <c r="K145" s="17"/>
      <c r="L145" s="17"/>
      <c r="M145" s="20"/>
      <c r="N145" s="20"/>
      <c r="O145" s="20"/>
      <c r="P145" s="20"/>
      <c r="Q145" s="17"/>
      <c r="R145" s="15"/>
      <c r="S145" s="15"/>
      <c r="T145" s="15"/>
      <c r="U145" s="15"/>
      <c r="V145" s="16"/>
      <c r="W145" s="12"/>
      <c r="X145" s="12"/>
      <c r="Y145" s="12"/>
      <c r="Z145" s="16"/>
      <c r="AA145" s="12"/>
      <c r="AB145" s="12"/>
      <c r="AC145" s="68"/>
    </row>
  </sheetData>
  <mergeCells count="321">
    <mergeCell ref="T23:T25"/>
    <mergeCell ref="T26:T31"/>
    <mergeCell ref="T32:T36"/>
    <mergeCell ref="T39:T41"/>
    <mergeCell ref="T42:T44"/>
    <mergeCell ref="T45:T46"/>
    <mergeCell ref="T47:T53"/>
    <mergeCell ref="T2:T3"/>
    <mergeCell ref="T4:T5"/>
    <mergeCell ref="T7:T8"/>
    <mergeCell ref="T9:T10"/>
    <mergeCell ref="T11:T12"/>
    <mergeCell ref="T13:T14"/>
    <mergeCell ref="T15:T16"/>
    <mergeCell ref="T17:T18"/>
    <mergeCell ref="T21:T22"/>
    <mergeCell ref="C17:C18"/>
    <mergeCell ref="B17:B18"/>
    <mergeCell ref="A17:A18"/>
    <mergeCell ref="F17:F18"/>
    <mergeCell ref="H17:H18"/>
    <mergeCell ref="G17:G18"/>
    <mergeCell ref="F23:F25"/>
    <mergeCell ref="E23:E25"/>
    <mergeCell ref="D23:D25"/>
    <mergeCell ref="A21:A22"/>
    <mergeCell ref="C23:C25"/>
    <mergeCell ref="B23:B25"/>
    <mergeCell ref="A23:A25"/>
    <mergeCell ref="J21:J22"/>
    <mergeCell ref="I21:I22"/>
    <mergeCell ref="H21:H22"/>
    <mergeCell ref="G21:G22"/>
    <mergeCell ref="F21:F22"/>
    <mergeCell ref="E21:E22"/>
    <mergeCell ref="D21:D22"/>
    <mergeCell ref="C21:C22"/>
    <mergeCell ref="B21:B22"/>
    <mergeCell ref="S21:S22"/>
    <mergeCell ref="R21:R22"/>
    <mergeCell ref="Q21:Q22"/>
    <mergeCell ref="P21:P22"/>
    <mergeCell ref="O21:O22"/>
    <mergeCell ref="N21:N22"/>
    <mergeCell ref="M21:M22"/>
    <mergeCell ref="L21:L22"/>
    <mergeCell ref="K21:K22"/>
    <mergeCell ref="B4:B5"/>
    <mergeCell ref="A4:A5"/>
    <mergeCell ref="S7:S8"/>
    <mergeCell ref="R7:R8"/>
    <mergeCell ref="Q7:Q8"/>
    <mergeCell ref="O7:O8"/>
    <mergeCell ref="N7:N8"/>
    <mergeCell ref="M7:M8"/>
    <mergeCell ref="L7:L8"/>
    <mergeCell ref="K7:K8"/>
    <mergeCell ref="J7:J8"/>
    <mergeCell ref="I7:I8"/>
    <mergeCell ref="H7:H8"/>
    <mergeCell ref="H4:H5"/>
    <mergeCell ref="G4:G5"/>
    <mergeCell ref="B7:B8"/>
    <mergeCell ref="A7:A8"/>
    <mergeCell ref="G7:G8"/>
    <mergeCell ref="F7:F8"/>
    <mergeCell ref="E7:E8"/>
    <mergeCell ref="D7:D8"/>
    <mergeCell ref="C7:C8"/>
    <mergeCell ref="F4:F5"/>
    <mergeCell ref="E4:E5"/>
    <mergeCell ref="D4:D5"/>
    <mergeCell ref="M4:M5"/>
    <mergeCell ref="L4:L5"/>
    <mergeCell ref="K4:K5"/>
    <mergeCell ref="J4:J5"/>
    <mergeCell ref="I4:I5"/>
    <mergeCell ref="C4:C5"/>
    <mergeCell ref="E2:E3"/>
    <mergeCell ref="D2:D3"/>
    <mergeCell ref="C2:C3"/>
    <mergeCell ref="B2:B3"/>
    <mergeCell ref="A2:A3"/>
    <mergeCell ref="F1:G1"/>
    <mergeCell ref="S2:S3"/>
    <mergeCell ref="R2:R3"/>
    <mergeCell ref="Q2:Q3"/>
    <mergeCell ref="O2:O3"/>
    <mergeCell ref="N2:N3"/>
    <mergeCell ref="M2:M3"/>
    <mergeCell ref="L2:L3"/>
    <mergeCell ref="K2:K3"/>
    <mergeCell ref="J2:J3"/>
    <mergeCell ref="I2:I3"/>
    <mergeCell ref="H2:H3"/>
    <mergeCell ref="G2:G3"/>
    <mergeCell ref="F2:F3"/>
    <mergeCell ref="G11:G12"/>
    <mergeCell ref="C9:C10"/>
    <mergeCell ref="B9:B10"/>
    <mergeCell ref="A9:A10"/>
    <mergeCell ref="E11:E12"/>
    <mergeCell ref="K11:K12"/>
    <mergeCell ref="F11:F12"/>
    <mergeCell ref="D11:D12"/>
    <mergeCell ref="C11:C12"/>
    <mergeCell ref="B11:B12"/>
    <mergeCell ref="A11:A12"/>
    <mergeCell ref="H9:H10"/>
    <mergeCell ref="G9:G10"/>
    <mergeCell ref="F9:F10"/>
    <mergeCell ref="E9:E10"/>
    <mergeCell ref="D9:D10"/>
    <mergeCell ref="K9:K10"/>
    <mergeCell ref="J9:J10"/>
    <mergeCell ref="I9:I10"/>
    <mergeCell ref="S4:S5"/>
    <mergeCell ref="R4:R5"/>
    <mergeCell ref="Q4:Q5"/>
    <mergeCell ref="O4:O5"/>
    <mergeCell ref="N4:N5"/>
    <mergeCell ref="L11:L12"/>
    <mergeCell ref="J11:J12"/>
    <mergeCell ref="I11:I12"/>
    <mergeCell ref="H11:H12"/>
    <mergeCell ref="L9:L10"/>
    <mergeCell ref="I13:I14"/>
    <mergeCell ref="J13:J14"/>
    <mergeCell ref="E13:E14"/>
    <mergeCell ref="D13:D14"/>
    <mergeCell ref="C13:C14"/>
    <mergeCell ref="B13:B14"/>
    <mergeCell ref="A13:A14"/>
    <mergeCell ref="S11:S12"/>
    <mergeCell ref="P2:P3"/>
    <mergeCell ref="P4:P5"/>
    <mergeCell ref="P7:P8"/>
    <mergeCell ref="P9:P10"/>
    <mergeCell ref="P11:P12"/>
    <mergeCell ref="M11:M12"/>
    <mergeCell ref="N11:N12"/>
    <mergeCell ref="O11:O12"/>
    <mergeCell ref="Q11:Q12"/>
    <mergeCell ref="R11:R12"/>
    <mergeCell ref="M9:M10"/>
    <mergeCell ref="S9:S10"/>
    <mergeCell ref="R9:R10"/>
    <mergeCell ref="Q9:Q10"/>
    <mergeCell ref="O9:O10"/>
    <mergeCell ref="N9:N10"/>
    <mergeCell ref="P13:P14"/>
    <mergeCell ref="Q13:Q14"/>
    <mergeCell ref="R13:R14"/>
    <mergeCell ref="S13:S14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K13:K14"/>
    <mergeCell ref="L13:L14"/>
    <mergeCell ref="M13:M14"/>
    <mergeCell ref="N13:N14"/>
    <mergeCell ref="O13:O14"/>
    <mergeCell ref="F13:F14"/>
    <mergeCell ref="G13:G14"/>
    <mergeCell ref="H13:H14"/>
    <mergeCell ref="R15:R16"/>
    <mergeCell ref="S15:S16"/>
    <mergeCell ref="E17:E18"/>
    <mergeCell ref="D17:D18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R17:R18"/>
    <mergeCell ref="S17:S18"/>
    <mergeCell ref="M15:M16"/>
    <mergeCell ref="N15:N16"/>
    <mergeCell ref="O15:O16"/>
    <mergeCell ref="P15:P16"/>
    <mergeCell ref="Q15:Q16"/>
    <mergeCell ref="S23:S25"/>
    <mergeCell ref="R23:R25"/>
    <mergeCell ref="Q23:Q25"/>
    <mergeCell ref="P23:P25"/>
    <mergeCell ref="O23:O25"/>
    <mergeCell ref="N23:N25"/>
    <mergeCell ref="M23:M25"/>
    <mergeCell ref="L23:L25"/>
    <mergeCell ref="K23:K25"/>
    <mergeCell ref="S26:S31"/>
    <mergeCell ref="R26:R31"/>
    <mergeCell ref="Q26:Q31"/>
    <mergeCell ref="P26:P31"/>
    <mergeCell ref="O26:O31"/>
    <mergeCell ref="N26:N31"/>
    <mergeCell ref="M26:M31"/>
    <mergeCell ref="L26:L31"/>
    <mergeCell ref="K26:K31"/>
    <mergeCell ref="A26:A31"/>
    <mergeCell ref="J23:J25"/>
    <mergeCell ref="I23:I25"/>
    <mergeCell ref="H23:H25"/>
    <mergeCell ref="G23:G25"/>
    <mergeCell ref="F32:F36"/>
    <mergeCell ref="E32:E36"/>
    <mergeCell ref="D32:D36"/>
    <mergeCell ref="C32:C36"/>
    <mergeCell ref="B32:B36"/>
    <mergeCell ref="A32:A36"/>
    <mergeCell ref="J32:J36"/>
    <mergeCell ref="I32:I36"/>
    <mergeCell ref="H32:H36"/>
    <mergeCell ref="G32:G36"/>
    <mergeCell ref="J26:J31"/>
    <mergeCell ref="I26:I31"/>
    <mergeCell ref="H26:H31"/>
    <mergeCell ref="G26:G31"/>
    <mergeCell ref="F26:F31"/>
    <mergeCell ref="E26:E31"/>
    <mergeCell ref="D26:D31"/>
    <mergeCell ref="C26:C31"/>
    <mergeCell ref="B26:B31"/>
    <mergeCell ref="S32:S36"/>
    <mergeCell ref="R32:R36"/>
    <mergeCell ref="Q32:Q36"/>
    <mergeCell ref="P32:P36"/>
    <mergeCell ref="O32:O36"/>
    <mergeCell ref="N32:N36"/>
    <mergeCell ref="M32:M36"/>
    <mergeCell ref="L32:L36"/>
    <mergeCell ref="K32:K36"/>
    <mergeCell ref="S39:S41"/>
    <mergeCell ref="R39:R41"/>
    <mergeCell ref="Q39:Q41"/>
    <mergeCell ref="P39:P41"/>
    <mergeCell ref="O39:O41"/>
    <mergeCell ref="N39:N41"/>
    <mergeCell ref="M39:M41"/>
    <mergeCell ref="J39:J41"/>
    <mergeCell ref="I39:I41"/>
    <mergeCell ref="L39:L41"/>
    <mergeCell ref="H39:H41"/>
    <mergeCell ref="G39:G41"/>
    <mergeCell ref="F39:F41"/>
    <mergeCell ref="E39:E41"/>
    <mergeCell ref="D39:D41"/>
    <mergeCell ref="C39:C41"/>
    <mergeCell ref="B39:B41"/>
    <mergeCell ref="A39:A41"/>
    <mergeCell ref="K39:K41"/>
    <mergeCell ref="F42:F44"/>
    <mergeCell ref="E42:E44"/>
    <mergeCell ref="D42:D44"/>
    <mergeCell ref="C42:C44"/>
    <mergeCell ref="B42:B44"/>
    <mergeCell ref="S42:S44"/>
    <mergeCell ref="R42:R44"/>
    <mergeCell ref="Q42:Q44"/>
    <mergeCell ref="P42:P44"/>
    <mergeCell ref="O42:O44"/>
    <mergeCell ref="N42:N44"/>
    <mergeCell ref="M42:M44"/>
    <mergeCell ref="L42:L44"/>
    <mergeCell ref="K42:K44"/>
    <mergeCell ref="A42:A44"/>
    <mergeCell ref="S45:S46"/>
    <mergeCell ref="R45:R46"/>
    <mergeCell ref="Q45:Q46"/>
    <mergeCell ref="P45:P46"/>
    <mergeCell ref="O45:O46"/>
    <mergeCell ref="N45:N46"/>
    <mergeCell ref="M45:M46"/>
    <mergeCell ref="L45:L46"/>
    <mergeCell ref="K45:K46"/>
    <mergeCell ref="J45:J46"/>
    <mergeCell ref="I45:I46"/>
    <mergeCell ref="H45:H46"/>
    <mergeCell ref="G45:G46"/>
    <mergeCell ref="F45:F46"/>
    <mergeCell ref="D45:D46"/>
    <mergeCell ref="C45:C46"/>
    <mergeCell ref="B45:B46"/>
    <mergeCell ref="E45:E46"/>
    <mergeCell ref="A45:A46"/>
    <mergeCell ref="J42:J44"/>
    <mergeCell ref="I42:I44"/>
    <mergeCell ref="H42:H44"/>
    <mergeCell ref="G42:G44"/>
    <mergeCell ref="A47:A53"/>
    <mergeCell ref="S47:S53"/>
    <mergeCell ref="R47:R53"/>
    <mergeCell ref="Q47:Q53"/>
    <mergeCell ref="P47:P53"/>
    <mergeCell ref="O47:O53"/>
    <mergeCell ref="N47:N53"/>
    <mergeCell ref="M47:M53"/>
    <mergeCell ref="L47:L53"/>
    <mergeCell ref="K47:K53"/>
    <mergeCell ref="J47:J53"/>
    <mergeCell ref="I47:I53"/>
    <mergeCell ref="H47:H53"/>
    <mergeCell ref="G47:G53"/>
    <mergeCell ref="F47:F53"/>
    <mergeCell ref="E47:E53"/>
    <mergeCell ref="D47:D53"/>
    <mergeCell ref="C47:C53"/>
    <mergeCell ref="B47:B53"/>
  </mergeCells>
  <pageMargins left="0.7" right="0.7" top="0.75" bottom="0.75" header="0.3" footer="0.3"/>
  <pageSetup paperSize="8" scale="38" orientation="landscape" r:id="rId1"/>
  <rowBreaks count="3" manualBreakCount="3">
    <brk id="14" max="16383" man="1"/>
    <brk id="31" max="1638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PO 1</vt:lpstr>
      <vt:lpstr>PO 2</vt:lpstr>
      <vt:lpstr>PO 3</vt:lpstr>
      <vt:lpstr>PO 4</vt:lpstr>
      <vt:lpstr>PO 5</vt:lpstr>
      <vt:lpstr>PO 6</vt:lpstr>
      <vt:lpstr>PO 7</vt:lpstr>
      <vt:lpstr>'PO 2'!Print_Area</vt:lpstr>
      <vt:lpstr>'PO 7'!Print_Area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Slovakova Filipkova</dc:creator>
  <cp:lastModifiedBy>Katerina Slovakova Filipkova</cp:lastModifiedBy>
  <cp:lastPrinted>2019-05-27T11:43:31Z</cp:lastPrinted>
  <dcterms:created xsi:type="dcterms:W3CDTF">2018-12-11T07:59:06Z</dcterms:created>
  <dcterms:modified xsi:type="dcterms:W3CDTF">2019-05-27T12:11:55Z</dcterms:modified>
</cp:coreProperties>
</file>